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drawing+xml" PartName="/xl/drawings/drawing16.xml"/>
  <Override ContentType="application/vnd.openxmlformats-officedocument.drawing+xml" PartName="/xl/drawings/drawing17.xml"/>
  <Override ContentType="application/vnd.openxmlformats-officedocument.drawing+xml" PartName="/xl/drawings/drawing18.xml"/>
  <Override ContentType="application/vnd.openxmlformats-officedocument.drawing+xml" PartName="/xl/drawings/drawing19.xml"/>
  <Override ContentType="application/vnd.openxmlformats-officedocument.drawing+xml" PartName="/xl/drawings/drawing20.xml"/>
  <Override ContentType="application/vnd.openxmlformats-officedocument.drawing+xml" PartName="/xl/drawings/drawing21.xml"/>
  <Override ContentType="application/vnd.openxmlformats-officedocument.drawing+xml" PartName="/xl/drawings/drawing22.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filterPrivacy="1" showInkAnnotation="0" defaultThemeVersion="124226"/>
  <xr:revisionPtr revIDLastSave="0" documentId="13_ncr:1_{8AC6DF4C-C150-4263-9211-5208EFD4FF50}" xr6:coauthVersionLast="47" xr6:coauthVersionMax="47" xr10:uidLastSave="{00000000-0000-0000-0000-000000000000}"/>
  <bookViews>
    <workbookView xWindow="-105" yWindow="0" windowWidth="24690" windowHeight="15585" tabRatio="930" xr2:uid="{00000000-000D-0000-FFFF-FFFF00000000}"/>
  </bookViews>
  <sheets>
    <sheet name="目次" sheetId="2" r:id="rId1"/>
    <sheet name="Ⅲ-13-1-1" sheetId="58" r:id="rId2"/>
    <sheet name="Ⅲ-13-1-2" sheetId="59" r:id="rId3"/>
    <sheet name="Ⅲ-13-2" sheetId="60" r:id="rId4"/>
    <sheet name="Ⅲ-13-3-1" sheetId="61" r:id="rId5"/>
    <sheet name="Ⅲ-13-3-2" sheetId="62" r:id="rId6"/>
    <sheet name="Ⅲ-13-3-3" sheetId="63" r:id="rId7"/>
    <sheet name="Ⅲ-13-3-4" sheetId="64" r:id="rId8"/>
    <sheet name="Ⅲ-13-3-5" sheetId="65" r:id="rId9"/>
    <sheet name="Ⅲ-14-1" sheetId="66" r:id="rId10"/>
    <sheet name="Ⅲ-14-2-1" sheetId="67" r:id="rId11"/>
    <sheet name="Ⅲ-14-2-2" sheetId="68" r:id="rId12"/>
    <sheet name="Ⅲ-14-3" sheetId="69" r:id="rId13"/>
    <sheet name="目次 " sheetId="88" r:id="rId14"/>
    <sheet name="Ⅲ-15" sheetId="71" r:id="rId15"/>
    <sheet name="Ⅲ-16,17,18" sheetId="72" r:id="rId16"/>
    <sheet name="Ⅲ-22" sheetId="73" r:id="rId17"/>
    <sheet name="Ⅲ-24-1" sheetId="76" r:id="rId18"/>
    <sheet name="Ⅲ-24-2" sheetId="77" r:id="rId19"/>
    <sheet name="Ⅲ-25-1" sheetId="78" r:id="rId20"/>
    <sheet name="Ⅲ-25-2" sheetId="79" r:id="rId21"/>
    <sheet name="Ⅲ-25-3,4-1" sheetId="80" r:id="rId22"/>
    <sheet name="Ⅲ-25-4-2" sheetId="81" r:id="rId23"/>
    <sheet name="Ⅲ-25-4-3" sheetId="82" r:id="rId24"/>
    <sheet name="Ⅲ-25-4-4" sheetId="83" r:id="rId25"/>
    <sheet name="Ⅲ-25-4-5" sheetId="84" r:id="rId26"/>
    <sheet name="Ⅲ-26-1" sheetId="85" r:id="rId27"/>
    <sheet name="Ⅲ-26-2,Ⅲ-27" sheetId="86" r:id="rId28"/>
    <sheet name="Ⅲ-29" sheetId="87" r:id="rId29"/>
  </sheets>
  <externalReferences>
    <externalReference r:id="rId30"/>
    <externalReference r:id="rId31"/>
    <externalReference r:id="rId32"/>
    <externalReference r:id="rId33"/>
    <externalReference r:id="rId34"/>
  </externalReferences>
  <definedNames>
    <definedName name="_Regression_Int" localSheetId="20" hidden="1">1</definedName>
    <definedName name="_xlnm.Print_Area" localSheetId="1">'Ⅲ-13-1-1'!$A$1:$J$51</definedName>
    <definedName name="_xlnm.Print_Area" localSheetId="2">'Ⅲ-13-1-2'!$A$1:$V$58</definedName>
    <definedName name="_xlnm.Print_Area" localSheetId="3">'Ⅲ-13-2'!$A$1:$T$29</definedName>
    <definedName name="_xlnm.Print_Area" localSheetId="4">'Ⅲ-13-3-1'!$A$1:$M$31</definedName>
    <definedName name="_xlnm.Print_Area" localSheetId="5">'Ⅲ-13-3-2'!$A$1:$W$32</definedName>
    <definedName name="_xlnm.Print_Area" localSheetId="6">'Ⅲ-13-3-3'!$A$1:$Y$26</definedName>
    <definedName name="_xlnm.Print_Area" localSheetId="8">'Ⅲ-13-3-5'!$A$1:$T$34</definedName>
    <definedName name="_xlnm.Print_Area" localSheetId="9">'Ⅲ-14-1'!$A$1:$J$27</definedName>
    <definedName name="_xlnm.Print_Area" localSheetId="10">'Ⅲ-14-2-1'!$A$1:$N$43</definedName>
    <definedName name="_xlnm.Print_Area" localSheetId="11">'Ⅲ-14-2-2'!$A$1:$BR$52</definedName>
    <definedName name="_xlnm.Print_Area" localSheetId="14">'Ⅲ-15'!$A$1:$I$32</definedName>
    <definedName name="_xlnm.Print_Area" localSheetId="15">'Ⅲ-16,17,18'!$A$1:$K$67</definedName>
    <definedName name="_xlnm.Print_Area" localSheetId="16">'Ⅲ-22'!$A$1:$T$88</definedName>
    <definedName name="_xlnm.Print_Area" localSheetId="18">'Ⅲ-24-2'!$A$1:$R$30</definedName>
    <definedName name="_xlnm.Print_Area" localSheetId="19">'Ⅲ-25-1'!$B$1:$Q$62</definedName>
    <definedName name="_xlnm.Print_Area" localSheetId="20">'Ⅲ-25-2'!$B$1:$X$41</definedName>
    <definedName name="_xlnm.Print_Area" localSheetId="23">'Ⅲ-25-4-3'!$A$1:$AC$25</definedName>
    <definedName name="_xlnm.Print_Area" localSheetId="26">'Ⅲ-26-1'!$A$1:$S$26</definedName>
    <definedName name="_xlnm.Print_Area" localSheetId="28">'Ⅲ-29'!$A$1:$U$14</definedName>
    <definedName name="_xlnm.Print_Area" localSheetId="0">目次!$A$1:$C$37</definedName>
    <definedName name="_xlnm.Print_Area" localSheetId="13">'目次 '!$A$1:$C$37</definedName>
    <definedName name="Print_Area_MI" localSheetId="20">'Ⅲ-25-2'!$B$1:$X$47</definedName>
    <definedName name="Print_Area_MI" localSheetId="26">#REF!</definedName>
    <definedName name="Print_Area_MI" localSheetId="27">#REF!</definedName>
    <definedName name="Print_Area_MI">#REF!</definedName>
    <definedName name="_xlnm.Print_Titles" localSheetId="11">'Ⅲ-14-2-2'!$A:$I,'Ⅲ-14-2-2'!$1:$2</definedName>
    <definedName name="一覧表" localSheetId="20">'Ⅲ-25-2'!$B$1:$X$46</definedName>
    <definedName name="一覧表" localSheetId="26">#REF!</definedName>
    <definedName name="一覧表" localSheetId="27">#REF!</definedName>
    <definedName name="一覧表">#REF!</definedName>
    <definedName name="一覧表1" localSheetId="19">#REF!</definedName>
    <definedName name="一覧表1" localSheetId="20">'Ⅲ-25-2'!#REF!</definedName>
    <definedName name="一覧表1" localSheetId="26">#REF!</definedName>
    <definedName name="一覧表1" localSheetId="27">#REF!</definedName>
    <definedName name="一覧表1">#REF!</definedName>
    <definedName name="一覧表2" localSheetId="19">#REF!</definedName>
    <definedName name="一覧表2" localSheetId="20">'Ⅲ-25-2'!#REF!</definedName>
    <definedName name="一覧表2" localSheetId="26">#REF!</definedName>
    <definedName name="一覧表2" localSheetId="27">#REF!</definedName>
    <definedName name="一覧表2">#REF!</definedName>
    <definedName name="一覧表3" localSheetId="19">#REF!</definedName>
    <definedName name="一覧表3" localSheetId="20">'Ⅲ-25-2'!#REF!</definedName>
    <definedName name="一覧表3" localSheetId="26">#REF!</definedName>
    <definedName name="一覧表3" localSheetId="27">#REF!</definedName>
    <definedName name="一覧表3">#REF!</definedName>
    <definedName name="一覧表4" localSheetId="19">#REF!</definedName>
    <definedName name="一覧表4" localSheetId="20">'Ⅲ-25-2'!#REF!</definedName>
    <definedName name="一覧表4" localSheetId="26">#REF!</definedName>
    <definedName name="一覧表4" localSheetId="27">#REF!</definedName>
    <definedName name="一覧表4">#REF!</definedName>
    <definedName name="一覧表5" localSheetId="19">#REF!</definedName>
    <definedName name="一覧表5" localSheetId="20">'Ⅲ-25-2'!#REF!</definedName>
    <definedName name="一覧表5" localSheetId="26">#REF!</definedName>
    <definedName name="一覧表5" localSheetId="27">#REF!</definedName>
    <definedName name="一覧表5">#REF!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13" i="87" l="1"/>
  <c r="T12" i="87"/>
  <c r="T11" i="87"/>
  <c r="T10" i="87"/>
  <c r="T9" i="87"/>
  <c r="T8" i="87"/>
  <c r="T7" i="87"/>
  <c r="AF32" i="86"/>
  <c r="AD32" i="86"/>
  <c r="AB32" i="86"/>
  <c r="Z32" i="86"/>
  <c r="X32" i="86"/>
  <c r="V32" i="86"/>
  <c r="T32" i="86"/>
  <c r="R32" i="86"/>
  <c r="P32" i="86"/>
  <c r="N32" i="86"/>
  <c r="L32" i="86"/>
  <c r="J32" i="86"/>
  <c r="H32" i="86"/>
  <c r="F32" i="86"/>
  <c r="D32" i="86"/>
  <c r="AF31" i="86"/>
  <c r="AD31" i="86"/>
  <c r="AB31" i="86"/>
  <c r="Z31" i="86"/>
  <c r="X31" i="86"/>
  <c r="V31" i="86"/>
  <c r="T31" i="86"/>
  <c r="R31" i="86"/>
  <c r="P31" i="86"/>
  <c r="N31" i="86"/>
  <c r="L31" i="86"/>
  <c r="J31" i="86"/>
  <c r="H31" i="86"/>
  <c r="F31" i="86"/>
  <c r="D31" i="86"/>
  <c r="G13" i="86"/>
  <c r="W12" i="86"/>
  <c r="AB12" i="86" s="1"/>
  <c r="T12" i="86"/>
  <c r="O11" i="86"/>
  <c r="O13" i="86" s="1"/>
  <c r="L11" i="86"/>
  <c r="L13" i="86" s="1"/>
  <c r="G11" i="86"/>
  <c r="W11" i="86" s="1"/>
  <c r="D11" i="86"/>
  <c r="D13" i="86" s="1"/>
  <c r="C11" i="86"/>
  <c r="W10" i="86"/>
  <c r="AB10" i="86" s="1"/>
  <c r="T10" i="86"/>
  <c r="W9" i="86"/>
  <c r="AB9" i="86" s="1"/>
  <c r="T9" i="86"/>
  <c r="W8" i="86"/>
  <c r="AB8" i="86" s="1"/>
  <c r="T8" i="86"/>
  <c r="W7" i="86"/>
  <c r="AB7" i="86" s="1"/>
  <c r="T7" i="86"/>
  <c r="W6" i="86"/>
  <c r="AB6" i="86" s="1"/>
  <c r="T6" i="86"/>
  <c r="W5" i="86"/>
  <c r="AB5" i="86" s="1"/>
  <c r="T5" i="86"/>
  <c r="K26" i="85"/>
  <c r="I26" i="85"/>
  <c r="Q25" i="85"/>
  <c r="O24" i="85"/>
  <c r="M24" i="85"/>
  <c r="M26" i="85" s="1"/>
  <c r="K24" i="85"/>
  <c r="I24" i="85"/>
  <c r="G24" i="85"/>
  <c r="G26" i="85" s="1"/>
  <c r="E24" i="85"/>
  <c r="E26" i="85" s="1"/>
  <c r="Q23" i="85"/>
  <c r="Q22" i="85"/>
  <c r="Q21" i="85"/>
  <c r="Q20" i="85"/>
  <c r="Q19" i="85"/>
  <c r="Q18" i="85"/>
  <c r="Q17" i="85"/>
  <c r="Q16" i="85"/>
  <c r="Q15" i="85"/>
  <c r="W13" i="86" l="1"/>
  <c r="T11" i="86"/>
  <c r="T13" i="86" s="1"/>
  <c r="Q24" i="85"/>
  <c r="Q26" i="85" s="1"/>
  <c r="F40" i="84"/>
  <c r="E40" i="84"/>
  <c r="D40" i="84"/>
  <c r="F39" i="84"/>
  <c r="E39" i="84"/>
  <c r="D39" i="84"/>
  <c r="G38" i="84"/>
  <c r="G37" i="84"/>
  <c r="G36" i="84"/>
  <c r="G35" i="84"/>
  <c r="G34" i="84"/>
  <c r="G33" i="84"/>
  <c r="G32" i="84"/>
  <c r="G31" i="84"/>
  <c r="G30" i="84"/>
  <c r="G29" i="84"/>
  <c r="G28" i="84"/>
  <c r="G27" i="84"/>
  <c r="G26" i="84"/>
  <c r="G25" i="84"/>
  <c r="G24" i="84"/>
  <c r="G23" i="84"/>
  <c r="G22" i="84"/>
  <c r="G21" i="84"/>
  <c r="G20" i="84"/>
  <c r="G19" i="84"/>
  <c r="G18" i="84"/>
  <c r="G17" i="84"/>
  <c r="G16" i="84"/>
  <c r="G15" i="84"/>
  <c r="G14" i="84"/>
  <c r="G13" i="84"/>
  <c r="G12" i="84"/>
  <c r="G11" i="84"/>
  <c r="G10" i="84"/>
  <c r="G9" i="84"/>
  <c r="G39" i="84" s="1"/>
  <c r="G8" i="84"/>
  <c r="G7" i="84"/>
  <c r="G6" i="84"/>
  <c r="G40" i="84" s="1"/>
  <c r="G5" i="84"/>
  <c r="O39" i="83"/>
  <c r="M39" i="83"/>
  <c r="J39" i="83"/>
  <c r="I39" i="83"/>
  <c r="G39" i="83"/>
  <c r="E39" i="83"/>
  <c r="Q39" i="83" s="1"/>
  <c r="S38" i="83"/>
  <c r="Q38" i="83"/>
  <c r="R37" i="83"/>
  <c r="Q37" i="83"/>
  <c r="S36" i="83"/>
  <c r="Q36" i="83"/>
  <c r="S35" i="83"/>
  <c r="Q35" i="83"/>
  <c r="S34" i="83"/>
  <c r="Q34" i="83"/>
  <c r="S33" i="83"/>
  <c r="Q33" i="83"/>
  <c r="S32" i="83"/>
  <c r="Q32" i="83"/>
  <c r="R31" i="83"/>
  <c r="Q31" i="83"/>
  <c r="R30" i="83"/>
  <c r="Q30" i="83"/>
  <c r="S29" i="83"/>
  <c r="Q29" i="83"/>
  <c r="R28" i="83"/>
  <c r="Q28" i="83"/>
  <c r="S27" i="83"/>
  <c r="Q27" i="83"/>
  <c r="S26" i="83"/>
  <c r="Q26" i="83"/>
  <c r="S25" i="83"/>
  <c r="Q25" i="83"/>
  <c r="S24" i="83"/>
  <c r="Q24" i="83"/>
  <c r="S23" i="83"/>
  <c r="Q23" i="83"/>
  <c r="S22" i="83"/>
  <c r="Q22" i="83"/>
  <c r="Q21" i="83"/>
  <c r="S20" i="83"/>
  <c r="Q20" i="83"/>
  <c r="S19" i="83"/>
  <c r="Q19" i="83"/>
  <c r="R18" i="83"/>
  <c r="R39" i="83" s="1"/>
  <c r="Q18" i="83"/>
  <c r="O17" i="83"/>
  <c r="M17" i="83"/>
  <c r="J17" i="83"/>
  <c r="I17" i="83"/>
  <c r="G17" i="83"/>
  <c r="E17" i="83"/>
  <c r="R16" i="83"/>
  <c r="Q16" i="83"/>
  <c r="R15" i="83"/>
  <c r="Q15" i="83"/>
  <c r="R14" i="83"/>
  <c r="Q14" i="83"/>
  <c r="R13" i="83"/>
  <c r="Q13" i="83"/>
  <c r="R12" i="83"/>
  <c r="Q12" i="83"/>
  <c r="R11" i="83"/>
  <c r="Q11" i="83"/>
  <c r="R10" i="83"/>
  <c r="Q10" i="83"/>
  <c r="U10" i="83" s="1"/>
  <c r="R9" i="83"/>
  <c r="Q9" i="83"/>
  <c r="S8" i="83"/>
  <c r="Q8" i="83"/>
  <c r="S7" i="83"/>
  <c r="R17" i="83" s="1"/>
  <c r="Q7" i="83"/>
  <c r="S6" i="83"/>
  <c r="Q6" i="83"/>
  <c r="Q5" i="83"/>
  <c r="Q17" i="83" s="1"/>
  <c r="X24" i="82"/>
  <c r="U24" i="82"/>
  <c r="R24" i="82"/>
  <c r="O24" i="82"/>
  <c r="L24" i="82"/>
  <c r="I24" i="82"/>
  <c r="F24" i="82"/>
  <c r="D24" i="82"/>
  <c r="C24" i="82"/>
  <c r="B24" i="82"/>
  <c r="X23" i="82"/>
  <c r="U23" i="82"/>
  <c r="S23" i="82"/>
  <c r="L23" i="82"/>
  <c r="I23" i="82"/>
  <c r="G23" i="82"/>
  <c r="AA22" i="82"/>
  <c r="O22" i="82"/>
  <c r="E22" i="82"/>
  <c r="AA21" i="82"/>
  <c r="O21" i="82"/>
  <c r="AI20" i="82" a="1"/>
  <c r="AJ20" i="82" s="1"/>
  <c r="AA20" i="82"/>
  <c r="AA24" i="82" s="1" a="1"/>
  <c r="AA24" i="82" s="1"/>
  <c r="O20" i="82"/>
  <c r="E20" i="82"/>
  <c r="AA19" i="82"/>
  <c r="O19" i="82"/>
  <c r="AA18" i="82"/>
  <c r="O18" i="82"/>
  <c r="E18" i="82"/>
  <c r="AA17" i="82"/>
  <c r="O17" i="82"/>
  <c r="AA16" i="82"/>
  <c r="O16" i="82"/>
  <c r="E16" i="82"/>
  <c r="AA15" i="82"/>
  <c r="O15" i="82"/>
  <c r="AA14" i="82"/>
  <c r="O14" i="82"/>
  <c r="E14" i="82"/>
  <c r="AA13" i="82"/>
  <c r="O13" i="82"/>
  <c r="AA12" i="82"/>
  <c r="O12" i="82"/>
  <c r="E12" i="82"/>
  <c r="AA11" i="82"/>
  <c r="O11" i="82"/>
  <c r="E11" i="82"/>
  <c r="AA10" i="82"/>
  <c r="O10" i="82"/>
  <c r="E10" i="82"/>
  <c r="AA9" i="82"/>
  <c r="O9" i="82"/>
  <c r="E9" i="82"/>
  <c r="AA8" i="82"/>
  <c r="O8" i="82"/>
  <c r="E8" i="82"/>
  <c r="AA7" i="82"/>
  <c r="AA23" i="82" s="1"/>
  <c r="O7" i="82"/>
  <c r="O23" i="82" s="1"/>
  <c r="AA6" i="82"/>
  <c r="O6" i="82"/>
  <c r="E6" i="82"/>
  <c r="E24" i="82" s="1"/>
  <c r="AA5" i="82"/>
  <c r="G44" i="81"/>
  <c r="F44" i="81"/>
  <c r="E44" i="81"/>
  <c r="D44" i="81"/>
  <c r="C44" i="81"/>
  <c r="G34" i="81"/>
  <c r="F34" i="81"/>
  <c r="E34" i="81"/>
  <c r="D34" i="81"/>
  <c r="C34" i="81"/>
  <c r="G24" i="81"/>
  <c r="F24" i="81"/>
  <c r="E24" i="81"/>
  <c r="D24" i="81"/>
  <c r="C24" i="81"/>
  <c r="G23" i="81"/>
  <c r="E23" i="81"/>
  <c r="G22" i="81"/>
  <c r="E22" i="81"/>
  <c r="G21" i="81"/>
  <c r="E21" i="81"/>
  <c r="F20" i="81"/>
  <c r="G20" i="81" s="1"/>
  <c r="D20" i="81"/>
  <c r="E20" i="81" s="1"/>
  <c r="C20" i="81"/>
  <c r="G19" i="81"/>
  <c r="E19" i="81"/>
  <c r="G18" i="81"/>
  <c r="E18" i="81"/>
  <c r="G17" i="81"/>
  <c r="E17" i="81"/>
  <c r="F16" i="81"/>
  <c r="E16" i="81"/>
  <c r="D16" i="81"/>
  <c r="C16" i="81"/>
  <c r="G16" i="81" s="1"/>
  <c r="G15" i="81"/>
  <c r="E15" i="81"/>
  <c r="G14" i="81"/>
  <c r="E14" i="81"/>
  <c r="G13" i="81"/>
  <c r="E13" i="81"/>
  <c r="G12" i="81"/>
  <c r="F12" i="81"/>
  <c r="D12" i="81"/>
  <c r="E12" i="81" s="1"/>
  <c r="C12" i="81"/>
  <c r="G11" i="81"/>
  <c r="E11" i="81"/>
  <c r="G10" i="81"/>
  <c r="E10" i="81"/>
  <c r="G9" i="81"/>
  <c r="E9" i="81"/>
  <c r="F8" i="81"/>
  <c r="G8" i="81" s="1"/>
  <c r="D8" i="81"/>
  <c r="C8" i="81"/>
  <c r="E8" i="81" s="1"/>
  <c r="G7" i="81"/>
  <c r="E7" i="81"/>
  <c r="G6" i="81"/>
  <c r="E6" i="81"/>
  <c r="G5" i="81"/>
  <c r="E5" i="81"/>
  <c r="L26" i="80"/>
  <c r="I26" i="80"/>
  <c r="F26" i="80"/>
  <c r="L25" i="80"/>
  <c r="I25" i="80"/>
  <c r="F25" i="80"/>
  <c r="L24" i="80"/>
  <c r="I24" i="80"/>
  <c r="F24" i="80"/>
  <c r="L23" i="80"/>
  <c r="I23" i="80"/>
  <c r="F23" i="80"/>
  <c r="O20" i="80"/>
  <c r="L20" i="80"/>
  <c r="I20" i="80"/>
  <c r="F20" i="80"/>
  <c r="O19" i="80"/>
  <c r="O18" i="80"/>
  <c r="N17" i="80"/>
  <c r="O23" i="80" s="1"/>
  <c r="AB11" i="86" l="1"/>
  <c r="AB13" i="86" s="1"/>
  <c r="U20" i="83"/>
  <c r="U32" i="83"/>
  <c r="U28" i="83"/>
  <c r="U24" i="83"/>
  <c r="U25" i="83"/>
  <c r="U36" i="83"/>
  <c r="U21" i="83"/>
  <c r="U33" i="83"/>
  <c r="U19" i="83"/>
  <c r="U34" i="83"/>
  <c r="U30" i="83"/>
  <c r="U26" i="83"/>
  <c r="U29" i="83"/>
  <c r="U22" i="83"/>
  <c r="U37" i="83"/>
  <c r="U38" i="83"/>
  <c r="U6" i="83"/>
  <c r="U27" i="83"/>
  <c r="U13" i="83"/>
  <c r="U9" i="83"/>
  <c r="U5" i="83"/>
  <c r="U17" i="83" s="1"/>
  <c r="U16" i="83"/>
  <c r="U12" i="83"/>
  <c r="U8" i="83"/>
  <c r="U15" i="83"/>
  <c r="U11" i="83"/>
  <c r="U7" i="83"/>
  <c r="U23" i="83"/>
  <c r="U35" i="83"/>
  <c r="U14" i="83"/>
  <c r="U18" i="83"/>
  <c r="H34" i="84"/>
  <c r="H26" i="84"/>
  <c r="H18" i="84"/>
  <c r="H10" i="84"/>
  <c r="H28" i="84"/>
  <c r="H32" i="84"/>
  <c r="H24" i="84"/>
  <c r="H16" i="84"/>
  <c r="H8" i="84"/>
  <c r="H12" i="84"/>
  <c r="H30" i="84"/>
  <c r="H14" i="84"/>
  <c r="H36" i="84"/>
  <c r="H38" i="84"/>
  <c r="H22" i="84"/>
  <c r="H6" i="84"/>
  <c r="H20" i="84"/>
  <c r="U31" i="83"/>
  <c r="O26" i="80"/>
  <c r="AI20" i="82"/>
  <c r="U39" i="83" l="1"/>
  <c r="S41" i="79" l="1"/>
  <c r="R41" i="79"/>
  <c r="Q40" i="79"/>
  <c r="Q41" i="79" s="1"/>
  <c r="O40" i="79"/>
  <c r="O41" i="79" s="1"/>
  <c r="N40" i="79"/>
  <c r="M40" i="79"/>
  <c r="L40" i="79"/>
  <c r="K40" i="79"/>
  <c r="K41" i="79" s="1"/>
  <c r="J40" i="79"/>
  <c r="H40" i="79"/>
  <c r="G40" i="79"/>
  <c r="G41" i="79" s="1"/>
  <c r="F40" i="79"/>
  <c r="I40" i="79" s="1"/>
  <c r="P39" i="79"/>
  <c r="I39" i="79"/>
  <c r="P38" i="79"/>
  <c r="I38" i="79"/>
  <c r="P37" i="79"/>
  <c r="I37" i="79"/>
  <c r="P36" i="79"/>
  <c r="I36" i="79"/>
  <c r="P35" i="79"/>
  <c r="I35" i="79"/>
  <c r="P34" i="79"/>
  <c r="I34" i="79"/>
  <c r="P33" i="79"/>
  <c r="I33" i="79"/>
  <c r="P32" i="79"/>
  <c r="I32" i="79"/>
  <c r="P31" i="79"/>
  <c r="I31" i="79"/>
  <c r="P30" i="79"/>
  <c r="I30" i="79"/>
  <c r="P29" i="79"/>
  <c r="I29" i="79"/>
  <c r="P28" i="79"/>
  <c r="I28" i="79"/>
  <c r="P27" i="79"/>
  <c r="I27" i="79"/>
  <c r="P26" i="79"/>
  <c r="I26" i="79"/>
  <c r="P25" i="79"/>
  <c r="I25" i="79"/>
  <c r="P24" i="79"/>
  <c r="I24" i="79"/>
  <c r="P23" i="79"/>
  <c r="I23" i="79"/>
  <c r="P22" i="79"/>
  <c r="I22" i="79"/>
  <c r="P21" i="79"/>
  <c r="I21" i="79"/>
  <c r="P20" i="79"/>
  <c r="P40" i="79" s="1"/>
  <c r="I20" i="79"/>
  <c r="P19" i="79"/>
  <c r="I19" i="79"/>
  <c r="P18" i="79"/>
  <c r="I18" i="79"/>
  <c r="P17" i="79"/>
  <c r="I17" i="79"/>
  <c r="P16" i="79"/>
  <c r="I16" i="79"/>
  <c r="P15" i="79"/>
  <c r="I15" i="79"/>
  <c r="X14" i="79"/>
  <c r="X41" i="79" s="1"/>
  <c r="W14" i="79"/>
  <c r="W41" i="79" s="1"/>
  <c r="V14" i="79"/>
  <c r="V41" i="79" s="1"/>
  <c r="U14" i="79"/>
  <c r="U41" i="79" s="1"/>
  <c r="T14" i="79"/>
  <c r="T41" i="79" s="1"/>
  <c r="S14" i="79"/>
  <c r="R14" i="79"/>
  <c r="Q14" i="79"/>
  <c r="O14" i="79"/>
  <c r="N14" i="79"/>
  <c r="N41" i="79" s="1"/>
  <c r="M14" i="79"/>
  <c r="M41" i="79" s="1"/>
  <c r="L14" i="79"/>
  <c r="L41" i="79" s="1"/>
  <c r="K14" i="79"/>
  <c r="J14" i="79"/>
  <c r="J41" i="79" s="1"/>
  <c r="H14" i="79"/>
  <c r="H41" i="79" s="1"/>
  <c r="G14" i="79"/>
  <c r="F14" i="79"/>
  <c r="P13" i="79"/>
  <c r="I13" i="79"/>
  <c r="P12" i="79"/>
  <c r="I12" i="79"/>
  <c r="P11" i="79"/>
  <c r="I11" i="79"/>
  <c r="P10" i="79"/>
  <c r="I10" i="79"/>
  <c r="P9" i="79"/>
  <c r="I9" i="79"/>
  <c r="P8" i="79"/>
  <c r="I8" i="79"/>
  <c r="P7" i="79"/>
  <c r="I7" i="79"/>
  <c r="P6" i="79"/>
  <c r="I6" i="79"/>
  <c r="P5" i="79"/>
  <c r="P14" i="79" s="1"/>
  <c r="P41" i="79" s="1"/>
  <c r="I5" i="79"/>
  <c r="I14" i="79" s="1"/>
  <c r="O64" i="78"/>
  <c r="Q64" i="78" s="1"/>
  <c r="N64" i="78"/>
  <c r="M64" i="78"/>
  <c r="L64" i="78"/>
  <c r="K64" i="78"/>
  <c r="J64" i="78"/>
  <c r="I64" i="78"/>
  <c r="H64" i="78"/>
  <c r="G64" i="78"/>
  <c r="F64" i="78"/>
  <c r="Q63" i="78"/>
  <c r="N62" i="78"/>
  <c r="M62" i="78"/>
  <c r="L62" i="78"/>
  <c r="K62" i="78"/>
  <c r="J62" i="78"/>
  <c r="I62" i="78"/>
  <c r="H62" i="78"/>
  <c r="G62" i="78"/>
  <c r="F62" i="78"/>
  <c r="O62" i="78" s="1"/>
  <c r="Q62" i="78" s="1"/>
  <c r="Q60" i="78"/>
  <c r="O60" i="78"/>
  <c r="P58" i="78"/>
  <c r="N58" i="78"/>
  <c r="M58" i="78"/>
  <c r="L58" i="78"/>
  <c r="K58" i="78"/>
  <c r="J58" i="78"/>
  <c r="I58" i="78"/>
  <c r="H58" i="78"/>
  <c r="G58" i="78"/>
  <c r="F58" i="78"/>
  <c r="P56" i="78"/>
  <c r="N56" i="78"/>
  <c r="M56" i="78"/>
  <c r="L56" i="78"/>
  <c r="K56" i="78"/>
  <c r="J56" i="78"/>
  <c r="I56" i="78"/>
  <c r="H56" i="78"/>
  <c r="G56" i="78"/>
  <c r="F56" i="78"/>
  <c r="Q54" i="78"/>
  <c r="O54" i="78"/>
  <c r="Q53" i="78"/>
  <c r="Q52" i="78"/>
  <c r="O51" i="78"/>
  <c r="O49" i="78"/>
  <c r="O47" i="78"/>
  <c r="O43" i="78"/>
  <c r="Q43" i="78" s="1"/>
  <c r="O41" i="78"/>
  <c r="Q41" i="78" s="1"/>
  <c r="O39" i="78"/>
  <c r="Q39" i="78" s="1"/>
  <c r="O35" i="78"/>
  <c r="Q35" i="78" s="1"/>
  <c r="Q33" i="78"/>
  <c r="O33" i="78"/>
  <c r="O31" i="78"/>
  <c r="Q31" i="78" s="1"/>
  <c r="O27" i="78"/>
  <c r="Q27" i="78" s="1"/>
  <c r="O25" i="78"/>
  <c r="O58" i="78" s="1"/>
  <c r="Q58" i="78" s="1"/>
  <c r="O23" i="78"/>
  <c r="Q23" i="78" s="1"/>
  <c r="O19" i="78"/>
  <c r="Q19" i="78" s="1"/>
  <c r="Q17" i="78"/>
  <c r="O17" i="78"/>
  <c r="O15" i="78"/>
  <c r="Q15" i="78" s="1"/>
  <c r="O11" i="78"/>
  <c r="Q11" i="78" s="1"/>
  <c r="R9" i="78"/>
  <c r="Q9" i="78"/>
  <c r="O9" i="78"/>
  <c r="R7" i="78"/>
  <c r="O7" i="78"/>
  <c r="Q7" i="78" s="1"/>
  <c r="I41" i="79" l="1"/>
  <c r="O56" i="78"/>
  <c r="Q56" i="78" s="1"/>
  <c r="Q25" i="78"/>
  <c r="F41" i="79"/>
  <c r="O26" i="77" l="1"/>
  <c r="M26" i="77"/>
  <c r="K26" i="77"/>
  <c r="I26" i="77"/>
  <c r="G26" i="77"/>
  <c r="E26" i="77"/>
  <c r="Q26" i="77" s="1"/>
  <c r="O25" i="77"/>
  <c r="M25" i="77"/>
  <c r="K25" i="77"/>
  <c r="I25" i="77"/>
  <c r="Q25" i="77" s="1"/>
  <c r="G25" i="77"/>
  <c r="E25" i="77"/>
  <c r="Q24" i="77"/>
  <c r="Q23" i="77"/>
  <c r="Q22" i="77"/>
  <c r="Q21" i="77"/>
  <c r="Q20" i="77"/>
  <c r="Q19" i="77"/>
  <c r="Q18" i="77"/>
  <c r="Q17" i="77"/>
  <c r="Q16" i="77"/>
  <c r="Q15" i="77"/>
  <c r="Q14" i="77"/>
  <c r="Q13" i="77"/>
  <c r="Q12" i="77"/>
  <c r="Q11" i="77"/>
  <c r="Q10" i="77"/>
  <c r="Q9" i="77"/>
  <c r="Q8" i="77"/>
  <c r="Q7" i="77"/>
  <c r="K27" i="76"/>
  <c r="I27" i="76"/>
  <c r="G27" i="76"/>
  <c r="M27" i="76" s="1"/>
  <c r="E27" i="76"/>
  <c r="K26" i="76"/>
  <c r="I26" i="76"/>
  <c r="G26" i="76"/>
  <c r="E26" i="76"/>
  <c r="M26" i="76" s="1"/>
  <c r="M25" i="76"/>
  <c r="M24" i="76"/>
  <c r="M23" i="76"/>
  <c r="M22" i="76"/>
  <c r="M21" i="76"/>
  <c r="M20" i="76"/>
  <c r="M19" i="76"/>
  <c r="M18" i="76"/>
  <c r="M17" i="76"/>
  <c r="M16" i="76"/>
  <c r="M15" i="76"/>
  <c r="M14" i="76"/>
  <c r="M13" i="76"/>
  <c r="M12" i="76"/>
  <c r="M11" i="76"/>
  <c r="M10" i="76"/>
  <c r="M9" i="76"/>
  <c r="M8" i="76"/>
  <c r="R84" i="73"/>
  <c r="O84" i="73"/>
  <c r="L84" i="73"/>
  <c r="I84" i="73"/>
  <c r="F84" i="73"/>
  <c r="T82" i="73"/>
  <c r="R82" i="73"/>
  <c r="T80" i="73"/>
  <c r="R80" i="73"/>
  <c r="T71" i="73"/>
  <c r="S71" i="73"/>
  <c r="R71" i="73"/>
  <c r="Q71" i="73"/>
  <c r="P71" i="73"/>
  <c r="O71" i="73"/>
  <c r="N71" i="73"/>
  <c r="M71" i="73"/>
  <c r="L71" i="73"/>
  <c r="K71" i="73"/>
  <c r="J71" i="73"/>
  <c r="I71" i="73"/>
  <c r="H71" i="73"/>
  <c r="G71" i="73"/>
  <c r="F71" i="73"/>
  <c r="E71" i="73"/>
  <c r="D71" i="73"/>
  <c r="P55" i="73"/>
  <c r="M55" i="73"/>
  <c r="I55" i="73"/>
  <c r="S55" i="73" s="1"/>
  <c r="S54" i="73"/>
  <c r="S53" i="73"/>
  <c r="S52" i="73"/>
  <c r="S51" i="73"/>
  <c r="O39" i="73"/>
  <c r="M39" i="73"/>
  <c r="C39" i="73"/>
  <c r="O38" i="73"/>
  <c r="O37" i="73"/>
  <c r="S24" i="73"/>
  <c r="M24" i="73"/>
  <c r="K24" i="73"/>
  <c r="E24" i="73"/>
  <c r="S23" i="73"/>
  <c r="M23" i="73"/>
  <c r="K23" i="73"/>
  <c r="G23" i="73"/>
  <c r="G24" i="73" s="1"/>
  <c r="E23" i="73"/>
  <c r="Q22" i="73"/>
  <c r="O22" i="73"/>
  <c r="I22" i="73"/>
  <c r="O21" i="73"/>
  <c r="O23" i="73" s="1"/>
  <c r="O24" i="73" s="1"/>
  <c r="I21" i="73"/>
  <c r="I23" i="73" s="1"/>
  <c r="S20" i="73"/>
  <c r="O20" i="73"/>
  <c r="O11" i="73" s="1"/>
  <c r="M20" i="73"/>
  <c r="K20" i="73"/>
  <c r="I20" i="73"/>
  <c r="Q20" i="73" s="1"/>
  <c r="G20" i="73"/>
  <c r="G11" i="73" s="1"/>
  <c r="E20" i="73"/>
  <c r="Q19" i="73"/>
  <c r="Q18" i="73"/>
  <c r="S16" i="73"/>
  <c r="S15" i="73"/>
  <c r="M15" i="73"/>
  <c r="M14" i="73"/>
  <c r="M16" i="73" s="1"/>
  <c r="K14" i="73"/>
  <c r="K15" i="73" s="1"/>
  <c r="I14" i="73"/>
  <c r="G14" i="73"/>
  <c r="G15" i="73" s="1"/>
  <c r="E14" i="73"/>
  <c r="E15" i="73" s="1"/>
  <c r="O13" i="73"/>
  <c r="I13" i="73"/>
  <c r="Q13" i="73" s="1"/>
  <c r="O12" i="73"/>
  <c r="O14" i="73" s="1"/>
  <c r="I12" i="73"/>
  <c r="Q12" i="73" s="1"/>
  <c r="S11" i="73"/>
  <c r="M11" i="73"/>
  <c r="Q10" i="73"/>
  <c r="O10" i="73"/>
  <c r="M10" i="73"/>
  <c r="K10" i="73"/>
  <c r="K16" i="73" s="1"/>
  <c r="I10" i="73"/>
  <c r="I11" i="73" s="1"/>
  <c r="Q11" i="73" s="1"/>
  <c r="G10" i="73"/>
  <c r="E10" i="73"/>
  <c r="E16" i="73" s="1"/>
  <c r="Q9" i="73"/>
  <c r="Q8" i="73"/>
  <c r="I61" i="72"/>
  <c r="J61" i="72" s="1"/>
  <c r="G61" i="72"/>
  <c r="H61" i="72" s="1"/>
  <c r="F61" i="72"/>
  <c r="E61" i="72"/>
  <c r="J60" i="72"/>
  <c r="H60" i="72"/>
  <c r="J59" i="72"/>
  <c r="H59" i="72"/>
  <c r="J58" i="72"/>
  <c r="H58" i="72"/>
  <c r="J57" i="72"/>
  <c r="H57" i="72"/>
  <c r="J56" i="72"/>
  <c r="H56" i="72"/>
  <c r="J55" i="72"/>
  <c r="H55" i="72"/>
  <c r="J54" i="72"/>
  <c r="H54" i="72"/>
  <c r="Q14" i="73" l="1"/>
  <c r="Q16" i="73" s="1"/>
  <c r="O16" i="73"/>
  <c r="O15" i="73"/>
  <c r="I24" i="73"/>
  <c r="Q23" i="73"/>
  <c r="Q24" i="73" s="1"/>
  <c r="I15" i="73"/>
  <c r="E11" i="73"/>
  <c r="Q21" i="73"/>
  <c r="K11" i="73"/>
  <c r="G16" i="73"/>
  <c r="I16" i="73"/>
  <c r="I14" i="71"/>
  <c r="H14" i="71"/>
  <c r="G14" i="71"/>
  <c r="F14" i="71"/>
  <c r="E14" i="71"/>
  <c r="C14" i="71"/>
  <c r="B14" i="71"/>
  <c r="J16" i="69"/>
  <c r="H16" i="69"/>
  <c r="G16" i="69"/>
  <c r="F16" i="69"/>
  <c r="E16" i="69"/>
  <c r="D16" i="69"/>
  <c r="I15" i="69"/>
  <c r="I14" i="69"/>
  <c r="I13" i="69"/>
  <c r="I11" i="69"/>
  <c r="I10" i="69"/>
  <c r="I9" i="69"/>
  <c r="I8" i="69"/>
  <c r="I7" i="69"/>
  <c r="I6" i="69"/>
  <c r="I16" i="69" s="1"/>
  <c r="BJ51" i="68"/>
  <c r="AZ51" i="68"/>
  <c r="AX51" i="68"/>
  <c r="AN51" i="68"/>
  <c r="AL51" i="68"/>
  <c r="AB51" i="68"/>
  <c r="Y51" i="68"/>
  <c r="O51" i="68"/>
  <c r="M51" i="68"/>
  <c r="BP50" i="68"/>
  <c r="BO50" i="68"/>
  <c r="BN50" i="68"/>
  <c r="BM50" i="68"/>
  <c r="BL50" i="68"/>
  <c r="BG50" i="68"/>
  <c r="BB50" i="68"/>
  <c r="AW50" i="68"/>
  <c r="AR50" i="68"/>
  <c r="AM50" i="68"/>
  <c r="AH50" i="68"/>
  <c r="AC50" i="68"/>
  <c r="X50" i="68"/>
  <c r="S50" i="68"/>
  <c r="N50" i="68"/>
  <c r="BQ50" i="68" s="1"/>
  <c r="BN48" i="68"/>
  <c r="BN51" i="68" s="1"/>
  <c r="BK48" i="68"/>
  <c r="BJ48" i="68"/>
  <c r="BI48" i="68"/>
  <c r="BI51" i="68" s="1"/>
  <c r="BH48" i="68"/>
  <c r="BH51" i="68" s="1"/>
  <c r="BF48" i="68"/>
  <c r="BF51" i="68" s="1"/>
  <c r="BE48" i="68"/>
  <c r="BE51" i="68" s="1"/>
  <c r="BD48" i="68"/>
  <c r="BD51" i="68" s="1"/>
  <c r="BC48" i="68"/>
  <c r="BC51" i="68" s="1"/>
  <c r="BA48" i="68"/>
  <c r="BA51" i="68" s="1"/>
  <c r="AZ48" i="68"/>
  <c r="AY48" i="68"/>
  <c r="AY49" i="68" s="1"/>
  <c r="AX48" i="68"/>
  <c r="AV48" i="68"/>
  <c r="AV51" i="68" s="1"/>
  <c r="AU48" i="68"/>
  <c r="AU51" i="68" s="1"/>
  <c r="AT48" i="68"/>
  <c r="AT51" i="68" s="1"/>
  <c r="AS48" i="68"/>
  <c r="AS51" i="68" s="1"/>
  <c r="AQ48" i="68"/>
  <c r="AQ51" i="68" s="1"/>
  <c r="AP48" i="68"/>
  <c r="AP51" i="68" s="1"/>
  <c r="AO48" i="68"/>
  <c r="AO51" i="68" s="1"/>
  <c r="AN48" i="68"/>
  <c r="AL48" i="68"/>
  <c r="AK48" i="68"/>
  <c r="AK51" i="68" s="1"/>
  <c r="AJ48" i="68"/>
  <c r="AJ51" i="68" s="1"/>
  <c r="AI48" i="68"/>
  <c r="AI51" i="68" s="1"/>
  <c r="AG48" i="68"/>
  <c r="AG51" i="68" s="1"/>
  <c r="AF48" i="68"/>
  <c r="AF51" i="68" s="1"/>
  <c r="AE48" i="68"/>
  <c r="AE51" i="68" s="1"/>
  <c r="AD48" i="68"/>
  <c r="AD51" i="68" s="1"/>
  <c r="AB48" i="68"/>
  <c r="AA48" i="68"/>
  <c r="Z48" i="68"/>
  <c r="Z49" i="68" s="1"/>
  <c r="Y48" i="68"/>
  <c r="W48" i="68"/>
  <c r="W51" i="68" s="1"/>
  <c r="V48" i="68"/>
  <c r="V51" i="68" s="1"/>
  <c r="U48" i="68"/>
  <c r="U51" i="68" s="1"/>
  <c r="T48" i="68"/>
  <c r="T51" i="68" s="1"/>
  <c r="R48" i="68"/>
  <c r="R51" i="68" s="1"/>
  <c r="Q48" i="68"/>
  <c r="Q51" i="68" s="1"/>
  <c r="P48" i="68"/>
  <c r="P49" i="68" s="1"/>
  <c r="O48" i="68"/>
  <c r="M48" i="68"/>
  <c r="L48" i="68"/>
  <c r="L51" i="68" s="1"/>
  <c r="K48" i="68"/>
  <c r="K51" i="68" s="1"/>
  <c r="J48" i="68"/>
  <c r="BM48" i="68" s="1"/>
  <c r="BP47" i="68"/>
  <c r="BO47" i="68"/>
  <c r="BQ47" i="68" s="1"/>
  <c r="BN47" i="68"/>
  <c r="BM47" i="68"/>
  <c r="BL47" i="68"/>
  <c r="BG47" i="68"/>
  <c r="BB47" i="68"/>
  <c r="AW47" i="68"/>
  <c r="AR47" i="68"/>
  <c r="AM47" i="68"/>
  <c r="AH47" i="68"/>
  <c r="AC47" i="68"/>
  <c r="X47" i="68"/>
  <c r="S47" i="68"/>
  <c r="N47" i="68"/>
  <c r="BP46" i="68"/>
  <c r="BO46" i="68"/>
  <c r="BN46" i="68"/>
  <c r="BM46" i="68"/>
  <c r="BQ46" i="68" s="1"/>
  <c r="BL46" i="68"/>
  <c r="BG46" i="68"/>
  <c r="BB46" i="68"/>
  <c r="AW46" i="68"/>
  <c r="AR46" i="68"/>
  <c r="AR48" i="68" s="1"/>
  <c r="AM46" i="68"/>
  <c r="AH46" i="68"/>
  <c r="AC46" i="68"/>
  <c r="X46" i="68"/>
  <c r="S46" i="68"/>
  <c r="N46" i="68"/>
  <c r="BP45" i="68"/>
  <c r="BO45" i="68"/>
  <c r="BN45" i="68"/>
  <c r="BQ45" i="68" s="1"/>
  <c r="BM45" i="68"/>
  <c r="BL45" i="68"/>
  <c r="BG45" i="68"/>
  <c r="BB45" i="68"/>
  <c r="AW45" i="68"/>
  <c r="AR45" i="68"/>
  <c r="AM45" i="68"/>
  <c r="AH45" i="68"/>
  <c r="AC45" i="68"/>
  <c r="X45" i="68"/>
  <c r="S45" i="68"/>
  <c r="N45" i="68"/>
  <c r="BP44" i="68"/>
  <c r="BO44" i="68"/>
  <c r="BN44" i="68"/>
  <c r="BM44" i="68"/>
  <c r="BQ44" i="68" s="1"/>
  <c r="BL44" i="68"/>
  <c r="BG44" i="68"/>
  <c r="BB44" i="68"/>
  <c r="AW44" i="68"/>
  <c r="AR44" i="68"/>
  <c r="AM44" i="68"/>
  <c r="AH44" i="68"/>
  <c r="AC44" i="68"/>
  <c r="X44" i="68"/>
  <c r="S44" i="68"/>
  <c r="N44" i="68"/>
  <c r="BP43" i="68"/>
  <c r="BO43" i="68"/>
  <c r="BN43" i="68"/>
  <c r="BM43" i="68"/>
  <c r="BQ43" i="68" s="1"/>
  <c r="BL43" i="68"/>
  <c r="BG43" i="68"/>
  <c r="BB43" i="68"/>
  <c r="AW43" i="68"/>
  <c r="AR43" i="68"/>
  <c r="AM43" i="68"/>
  <c r="AH43" i="68"/>
  <c r="AC43" i="68"/>
  <c r="X43" i="68"/>
  <c r="S43" i="68"/>
  <c r="N43" i="68"/>
  <c r="BP42" i="68"/>
  <c r="BO42" i="68"/>
  <c r="BN42" i="68"/>
  <c r="BM42" i="68"/>
  <c r="BQ42" i="68" s="1"/>
  <c r="BL42" i="68"/>
  <c r="BL48" i="68" s="1"/>
  <c r="BG42" i="68"/>
  <c r="BG48" i="68" s="1"/>
  <c r="BB42" i="68"/>
  <c r="AW42" i="68"/>
  <c r="AW48" i="68" s="1"/>
  <c r="AR42" i="68"/>
  <c r="AM42" i="68"/>
  <c r="AM48" i="68" s="1"/>
  <c r="AH42" i="68"/>
  <c r="AH48" i="68" s="1"/>
  <c r="AC42" i="68"/>
  <c r="AC48" i="68" s="1"/>
  <c r="X42" i="68"/>
  <c r="X48" i="68" s="1"/>
  <c r="S42" i="68"/>
  <c r="S48" i="68" s="1"/>
  <c r="N42" i="68"/>
  <c r="N48" i="68" s="1"/>
  <c r="BQ41" i="68"/>
  <c r="BP41" i="68"/>
  <c r="BO41" i="68"/>
  <c r="BN41" i="68"/>
  <c r="BM41" i="68"/>
  <c r="BL41" i="68"/>
  <c r="BG41" i="68"/>
  <c r="BB41" i="68"/>
  <c r="AW41" i="68"/>
  <c r="AR41" i="68"/>
  <c r="AM41" i="68"/>
  <c r="AH41" i="68"/>
  <c r="AC41" i="68"/>
  <c r="X41" i="68"/>
  <c r="S41" i="68"/>
  <c r="N41" i="68"/>
  <c r="BP40" i="68"/>
  <c r="BO40" i="68"/>
  <c r="BN40" i="68"/>
  <c r="BQ40" i="68" s="1"/>
  <c r="BM40" i="68"/>
  <c r="BL40" i="68"/>
  <c r="BG40" i="68"/>
  <c r="BB40" i="68"/>
  <c r="AW40" i="68"/>
  <c r="AR40" i="68"/>
  <c r="AM40" i="68"/>
  <c r="AH40" i="68"/>
  <c r="AC40" i="68"/>
  <c r="X40" i="68"/>
  <c r="S40" i="68"/>
  <c r="N40" i="68"/>
  <c r="BP39" i="68"/>
  <c r="BO39" i="68"/>
  <c r="BN39" i="68"/>
  <c r="BM39" i="68"/>
  <c r="BQ39" i="68" s="1"/>
  <c r="BL39" i="68"/>
  <c r="BG39" i="68"/>
  <c r="BB39" i="68"/>
  <c r="AW39" i="68"/>
  <c r="AR39" i="68"/>
  <c r="AM39" i="68"/>
  <c r="AH39" i="68"/>
  <c r="AC39" i="68"/>
  <c r="X39" i="68"/>
  <c r="S39" i="68"/>
  <c r="N39" i="68"/>
  <c r="BP38" i="68"/>
  <c r="BO38" i="68"/>
  <c r="BN38" i="68"/>
  <c r="BM38" i="68"/>
  <c r="BQ38" i="68" s="1"/>
  <c r="BL38" i="68"/>
  <c r="BG38" i="68"/>
  <c r="BB38" i="68"/>
  <c r="AW38" i="68"/>
  <c r="AR38" i="68"/>
  <c r="AM38" i="68"/>
  <c r="AH38" i="68"/>
  <c r="AC38" i="68"/>
  <c r="X38" i="68"/>
  <c r="S38" i="68"/>
  <c r="N38" i="68"/>
  <c r="BP37" i="68"/>
  <c r="BO37" i="68"/>
  <c r="BN37" i="68"/>
  <c r="BM37" i="68"/>
  <c r="BQ37" i="68" s="1"/>
  <c r="BL37" i="68"/>
  <c r="BG37" i="68"/>
  <c r="BB37" i="68"/>
  <c r="AW37" i="68"/>
  <c r="AR37" i="68"/>
  <c r="AM37" i="68"/>
  <c r="AH37" i="68"/>
  <c r="AC37" i="68"/>
  <c r="X37" i="68"/>
  <c r="S37" i="68"/>
  <c r="N37" i="68"/>
  <c r="BP36" i="68"/>
  <c r="BO36" i="68"/>
  <c r="BN36" i="68"/>
  <c r="BM36" i="68"/>
  <c r="BQ36" i="68" s="1"/>
  <c r="BL36" i="68"/>
  <c r="BG36" i="68"/>
  <c r="BB36" i="68"/>
  <c r="AW36" i="68"/>
  <c r="AR36" i="68"/>
  <c r="AM36" i="68"/>
  <c r="AH36" i="68"/>
  <c r="AC36" i="68"/>
  <c r="X36" i="68"/>
  <c r="S36" i="68"/>
  <c r="N36" i="68"/>
  <c r="BP35" i="68"/>
  <c r="BO35" i="68"/>
  <c r="BN35" i="68"/>
  <c r="BQ35" i="68" s="1"/>
  <c r="BM35" i="68"/>
  <c r="BL35" i="68"/>
  <c r="BG35" i="68"/>
  <c r="BB35" i="68"/>
  <c r="AW35" i="68"/>
  <c r="AR35" i="68"/>
  <c r="AM35" i="68"/>
  <c r="AH35" i="68"/>
  <c r="AC35" i="68"/>
  <c r="X35" i="68"/>
  <c r="S35" i="68"/>
  <c r="N35" i="68"/>
  <c r="BP34" i="68"/>
  <c r="BO34" i="68"/>
  <c r="BN34" i="68"/>
  <c r="BQ34" i="68" s="1"/>
  <c r="BM34" i="68"/>
  <c r="BL34" i="68"/>
  <c r="BG34" i="68"/>
  <c r="BB34" i="68"/>
  <c r="AW34" i="68"/>
  <c r="AR34" i="68"/>
  <c r="AM34" i="68"/>
  <c r="AH34" i="68"/>
  <c r="AC34" i="68"/>
  <c r="X34" i="68"/>
  <c r="S34" i="68"/>
  <c r="N34" i="68"/>
  <c r="BP33" i="68"/>
  <c r="BO33" i="68"/>
  <c r="BQ33" i="68" s="1"/>
  <c r="BN33" i="68"/>
  <c r="BM33" i="68"/>
  <c r="BL33" i="68"/>
  <c r="BG33" i="68"/>
  <c r="BB33" i="68"/>
  <c r="AW33" i="68"/>
  <c r="AR33" i="68"/>
  <c r="AM33" i="68"/>
  <c r="AH33" i="68"/>
  <c r="AC33" i="68"/>
  <c r="X33" i="68"/>
  <c r="S33" i="68"/>
  <c r="N33" i="68"/>
  <c r="BP32" i="68"/>
  <c r="BO32" i="68"/>
  <c r="BN32" i="68"/>
  <c r="BQ32" i="68" s="1"/>
  <c r="BM32" i="68"/>
  <c r="BL32" i="68"/>
  <c r="BG32" i="68"/>
  <c r="BB32" i="68"/>
  <c r="AW32" i="68"/>
  <c r="AR32" i="68"/>
  <c r="AM32" i="68"/>
  <c r="AH32" i="68"/>
  <c r="AC32" i="68"/>
  <c r="X32" i="68"/>
  <c r="S32" i="68"/>
  <c r="N32" i="68"/>
  <c r="BQ31" i="68"/>
  <c r="BP31" i="68"/>
  <c r="BO31" i="68"/>
  <c r="BN31" i="68"/>
  <c r="BM31" i="68"/>
  <c r="BL31" i="68"/>
  <c r="BG31" i="68"/>
  <c r="BB31" i="68"/>
  <c r="AW31" i="68"/>
  <c r="AR31" i="68"/>
  <c r="AM31" i="68"/>
  <c r="AH31" i="68"/>
  <c r="AC31" i="68"/>
  <c r="X31" i="68"/>
  <c r="S31" i="68"/>
  <c r="N31" i="68"/>
  <c r="BP30" i="68"/>
  <c r="BO30" i="68"/>
  <c r="BN30" i="68"/>
  <c r="BM30" i="68"/>
  <c r="BQ30" i="68" s="1"/>
  <c r="BL30" i="68"/>
  <c r="BG30" i="68"/>
  <c r="BB30" i="68"/>
  <c r="AW30" i="68"/>
  <c r="AR30" i="68"/>
  <c r="AM30" i="68"/>
  <c r="AH30" i="68"/>
  <c r="AC30" i="68"/>
  <c r="X30" i="68"/>
  <c r="S30" i="68"/>
  <c r="N30" i="68"/>
  <c r="BP29" i="68"/>
  <c r="BO29" i="68"/>
  <c r="BQ29" i="68" s="1"/>
  <c r="BN29" i="68"/>
  <c r="BM29" i="68"/>
  <c r="BL29" i="68"/>
  <c r="BG29" i="68"/>
  <c r="BB29" i="68"/>
  <c r="AW29" i="68"/>
  <c r="AR29" i="68"/>
  <c r="AM29" i="68"/>
  <c r="AH29" i="68"/>
  <c r="AC29" i="68"/>
  <c r="X29" i="68"/>
  <c r="S29" i="68"/>
  <c r="N29" i="68"/>
  <c r="BP28" i="68"/>
  <c r="BO28" i="68"/>
  <c r="BN28" i="68"/>
  <c r="BM28" i="68"/>
  <c r="BQ28" i="68" s="1"/>
  <c r="BL28" i="68"/>
  <c r="BG28" i="68"/>
  <c r="BB28" i="68"/>
  <c r="AW28" i="68"/>
  <c r="AR28" i="68"/>
  <c r="AM28" i="68"/>
  <c r="AH28" i="68"/>
  <c r="AC28" i="68"/>
  <c r="X28" i="68"/>
  <c r="S28" i="68"/>
  <c r="N28" i="68"/>
  <c r="BP27" i="68"/>
  <c r="BO27" i="68"/>
  <c r="BN27" i="68"/>
  <c r="BM27" i="68"/>
  <c r="BQ27" i="68" s="1"/>
  <c r="BL27" i="68"/>
  <c r="BG27" i="68"/>
  <c r="BB27" i="68"/>
  <c r="AW27" i="68"/>
  <c r="AR27" i="68"/>
  <c r="AM27" i="68"/>
  <c r="AH27" i="68"/>
  <c r="AC27" i="68"/>
  <c r="X27" i="68"/>
  <c r="S27" i="68"/>
  <c r="N27" i="68"/>
  <c r="BP26" i="68"/>
  <c r="BO26" i="68"/>
  <c r="BN26" i="68"/>
  <c r="BM26" i="68"/>
  <c r="BQ26" i="68" s="1"/>
  <c r="BL26" i="68"/>
  <c r="BG26" i="68"/>
  <c r="BB26" i="68"/>
  <c r="AW26" i="68"/>
  <c r="AR26" i="68"/>
  <c r="AM26" i="68"/>
  <c r="AH26" i="68"/>
  <c r="AC26" i="68"/>
  <c r="X26" i="68"/>
  <c r="S26" i="68"/>
  <c r="N26" i="68"/>
  <c r="BP25" i="68"/>
  <c r="BO25" i="68"/>
  <c r="BN25" i="68"/>
  <c r="BM25" i="68"/>
  <c r="BQ25" i="68" s="1"/>
  <c r="BL25" i="68"/>
  <c r="BG25" i="68"/>
  <c r="BB25" i="68"/>
  <c r="AW25" i="68"/>
  <c r="AR25" i="68"/>
  <c r="AM25" i="68"/>
  <c r="AH25" i="68"/>
  <c r="AC25" i="68"/>
  <c r="X25" i="68"/>
  <c r="S25" i="68"/>
  <c r="N25" i="68"/>
  <c r="BP24" i="68"/>
  <c r="BO24" i="68"/>
  <c r="BN24" i="68"/>
  <c r="BM24" i="68"/>
  <c r="BQ24" i="68" s="1"/>
  <c r="BL24" i="68"/>
  <c r="BG24" i="68"/>
  <c r="BB24" i="68"/>
  <c r="AW24" i="68"/>
  <c r="AR24" i="68"/>
  <c r="AM24" i="68"/>
  <c r="AH24" i="68"/>
  <c r="AC24" i="68"/>
  <c r="X24" i="68"/>
  <c r="S24" i="68"/>
  <c r="N24" i="68"/>
  <c r="BP22" i="68"/>
  <c r="BO22" i="68"/>
  <c r="BN22" i="68"/>
  <c r="BQ22" i="68" s="1"/>
  <c r="BM22" i="68"/>
  <c r="BL22" i="68"/>
  <c r="BG22" i="68"/>
  <c r="BB22" i="68"/>
  <c r="AW22" i="68"/>
  <c r="AR22" i="68"/>
  <c r="AM22" i="68"/>
  <c r="AH22" i="68"/>
  <c r="AC22" i="68"/>
  <c r="X22" i="68"/>
  <c r="S22" i="68"/>
  <c r="N22" i="68"/>
  <c r="BP21" i="68"/>
  <c r="BO21" i="68"/>
  <c r="BN21" i="68"/>
  <c r="BQ21" i="68" s="1"/>
  <c r="BM21" i="68"/>
  <c r="BL21" i="68"/>
  <c r="BG21" i="68"/>
  <c r="BB21" i="68"/>
  <c r="AW21" i="68"/>
  <c r="AR21" i="68"/>
  <c r="AM21" i="68"/>
  <c r="AH21" i="68"/>
  <c r="AC21" i="68"/>
  <c r="X21" i="68"/>
  <c r="S21" i="68"/>
  <c r="N21" i="68"/>
  <c r="BP20" i="68"/>
  <c r="BO20" i="68"/>
  <c r="BQ20" i="68" s="1"/>
  <c r="BN20" i="68"/>
  <c r="BM20" i="68"/>
  <c r="BL20" i="68"/>
  <c r="BG20" i="68"/>
  <c r="BB20" i="68"/>
  <c r="AW20" i="68"/>
  <c r="AR20" i="68"/>
  <c r="AM20" i="68"/>
  <c r="AH20" i="68"/>
  <c r="AC20" i="68"/>
  <c r="X20" i="68"/>
  <c r="S20" i="68"/>
  <c r="N20" i="68"/>
  <c r="BP19" i="68"/>
  <c r="BO19" i="68"/>
  <c r="BN19" i="68"/>
  <c r="BQ19" i="68" s="1"/>
  <c r="BM19" i="68"/>
  <c r="BL19" i="68"/>
  <c r="BG19" i="68"/>
  <c r="BB19" i="68"/>
  <c r="AW19" i="68"/>
  <c r="AR19" i="68"/>
  <c r="AM19" i="68"/>
  <c r="AH19" i="68"/>
  <c r="AC19" i="68"/>
  <c r="X19" i="68"/>
  <c r="S19" i="68"/>
  <c r="N19" i="68"/>
  <c r="BQ18" i="68"/>
  <c r="BP18" i="68"/>
  <c r="BO18" i="68"/>
  <c r="BN18" i="68"/>
  <c r="BM18" i="68"/>
  <c r="BL18" i="68"/>
  <c r="BG18" i="68"/>
  <c r="BB18" i="68"/>
  <c r="AW18" i="68"/>
  <c r="AR18" i="68"/>
  <c r="AM18" i="68"/>
  <c r="AH18" i="68"/>
  <c r="AC18" i="68"/>
  <c r="X18" i="68"/>
  <c r="S18" i="68"/>
  <c r="N18" i="68"/>
  <c r="BP17" i="68"/>
  <c r="BO17" i="68"/>
  <c r="BN17" i="68"/>
  <c r="BM17" i="68"/>
  <c r="BQ17" i="68" s="1"/>
  <c r="BL17" i="68"/>
  <c r="BG17" i="68"/>
  <c r="BB17" i="68"/>
  <c r="BB48" i="68" s="1"/>
  <c r="AW17" i="68"/>
  <c r="AR17" i="68"/>
  <c r="AM17" i="68"/>
  <c r="AH17" i="68"/>
  <c r="AC17" i="68"/>
  <c r="X17" i="68"/>
  <c r="S17" i="68"/>
  <c r="N17" i="68"/>
  <c r="BP16" i="68"/>
  <c r="BO16" i="68"/>
  <c r="BQ16" i="68" s="1"/>
  <c r="BN16" i="68"/>
  <c r="BM16" i="68"/>
  <c r="BL16" i="68"/>
  <c r="BG16" i="68"/>
  <c r="BB16" i="68"/>
  <c r="AW16" i="68"/>
  <c r="AR16" i="68"/>
  <c r="AM16" i="68"/>
  <c r="AH16" i="68"/>
  <c r="AC16" i="68"/>
  <c r="X16" i="68"/>
  <c r="S16" i="68"/>
  <c r="N16" i="68"/>
  <c r="BP15" i="68"/>
  <c r="BO15" i="68"/>
  <c r="BN15" i="68"/>
  <c r="BM15" i="68"/>
  <c r="BQ15" i="68" s="1"/>
  <c r="BL15" i="68"/>
  <c r="BG15" i="68"/>
  <c r="BB15" i="68"/>
  <c r="AW15" i="68"/>
  <c r="AR15" i="68"/>
  <c r="AM15" i="68"/>
  <c r="AH15" i="68"/>
  <c r="AC15" i="68"/>
  <c r="X15" i="68"/>
  <c r="S15" i="68"/>
  <c r="N15" i="68"/>
  <c r="BP14" i="68"/>
  <c r="BO14" i="68"/>
  <c r="BN14" i="68"/>
  <c r="BM14" i="68"/>
  <c r="BQ14" i="68" s="1"/>
  <c r="BL14" i="68"/>
  <c r="BG14" i="68"/>
  <c r="BB14" i="68"/>
  <c r="AW14" i="68"/>
  <c r="AR14" i="68"/>
  <c r="AM14" i="68"/>
  <c r="AH14" i="68"/>
  <c r="AC14" i="68"/>
  <c r="X14" i="68"/>
  <c r="S14" i="68"/>
  <c r="N14" i="68"/>
  <c r="BP13" i="68"/>
  <c r="BO13" i="68"/>
  <c r="BN13" i="68"/>
  <c r="BM13" i="68"/>
  <c r="BQ13" i="68" s="1"/>
  <c r="BL13" i="68"/>
  <c r="BG13" i="68"/>
  <c r="BB13" i="68"/>
  <c r="AW13" i="68"/>
  <c r="AR13" i="68"/>
  <c r="AM13" i="68"/>
  <c r="AH13" i="68"/>
  <c r="AC13" i="68"/>
  <c r="X13" i="68"/>
  <c r="S13" i="68"/>
  <c r="N13" i="68"/>
  <c r="BP12" i="68"/>
  <c r="BO12" i="68"/>
  <c r="BN12" i="68"/>
  <c r="BM12" i="68"/>
  <c r="BQ12" i="68" s="1"/>
  <c r="BL12" i="68"/>
  <c r="BG12" i="68"/>
  <c r="BB12" i="68"/>
  <c r="AW12" i="68"/>
  <c r="AR12" i="68"/>
  <c r="AM12" i="68"/>
  <c r="AH12" i="68"/>
  <c r="AC12" i="68"/>
  <c r="X12" i="68"/>
  <c r="S12" i="68"/>
  <c r="N12" i="68"/>
  <c r="BP11" i="68"/>
  <c r="BO11" i="68"/>
  <c r="BN11" i="68"/>
  <c r="BM11" i="68"/>
  <c r="BQ11" i="68" s="1"/>
  <c r="BL11" i="68"/>
  <c r="BG11" i="68"/>
  <c r="BB11" i="68"/>
  <c r="AW11" i="68"/>
  <c r="AR11" i="68"/>
  <c r="AM11" i="68"/>
  <c r="AH11" i="68"/>
  <c r="AC11" i="68"/>
  <c r="X11" i="68"/>
  <c r="S11" i="68"/>
  <c r="N11" i="68"/>
  <c r="BP10" i="68"/>
  <c r="BO10" i="68"/>
  <c r="BN10" i="68"/>
  <c r="BQ10" i="68" s="1"/>
  <c r="BM10" i="68"/>
  <c r="BL10" i="68"/>
  <c r="BG10" i="68"/>
  <c r="BB10" i="68"/>
  <c r="AW10" i="68"/>
  <c r="AR10" i="68"/>
  <c r="AM10" i="68"/>
  <c r="AH10" i="68"/>
  <c r="AC10" i="68"/>
  <c r="X10" i="68"/>
  <c r="S10" i="68"/>
  <c r="N10" i="68"/>
  <c r="BP9" i="68"/>
  <c r="BO9" i="68"/>
  <c r="BN9" i="68"/>
  <c r="BQ9" i="68" s="1"/>
  <c r="BM9" i="68"/>
  <c r="BL9" i="68"/>
  <c r="BG9" i="68"/>
  <c r="BB9" i="68"/>
  <c r="AW9" i="68"/>
  <c r="AR9" i="68"/>
  <c r="AM9" i="68"/>
  <c r="AH9" i="68"/>
  <c r="AC9" i="68"/>
  <c r="X9" i="68"/>
  <c r="S9" i="68"/>
  <c r="N9" i="68"/>
  <c r="BP8" i="68"/>
  <c r="BO8" i="68"/>
  <c r="BQ8" i="68" s="1"/>
  <c r="BN8" i="68"/>
  <c r="BM8" i="68"/>
  <c r="BL8" i="68"/>
  <c r="BG8" i="68"/>
  <c r="BB8" i="68"/>
  <c r="AW8" i="68"/>
  <c r="AR8" i="68"/>
  <c r="AM8" i="68"/>
  <c r="AH8" i="68"/>
  <c r="AC8" i="68"/>
  <c r="X8" i="68"/>
  <c r="S8" i="68"/>
  <c r="N8" i="68"/>
  <c r="AA4" i="68"/>
  <c r="AK4" i="68" s="1"/>
  <c r="AU4" i="68" s="1"/>
  <c r="BE4" i="68" s="1"/>
  <c r="J42" i="67"/>
  <c r="L41" i="67"/>
  <c r="K41" i="67"/>
  <c r="K42" i="67" s="1"/>
  <c r="L40" i="67"/>
  <c r="L42" i="67" s="1"/>
  <c r="J40" i="67"/>
  <c r="L39" i="67"/>
  <c r="L38" i="67"/>
  <c r="L37" i="67"/>
  <c r="L36" i="67"/>
  <c r="L35" i="67"/>
  <c r="L34" i="67"/>
  <c r="L33" i="67"/>
  <c r="L32" i="67"/>
  <c r="L31" i="67"/>
  <c r="K31" i="67"/>
  <c r="L30" i="67"/>
  <c r="K30" i="67"/>
  <c r="L29" i="67"/>
  <c r="L28" i="67"/>
  <c r="L27" i="67"/>
  <c r="L26" i="67"/>
  <c r="L25" i="67"/>
  <c r="L24" i="67"/>
  <c r="K24" i="67"/>
  <c r="L23" i="67"/>
  <c r="L22" i="67"/>
  <c r="L21" i="67"/>
  <c r="L20" i="67"/>
  <c r="L19" i="67"/>
  <c r="L18" i="67"/>
  <c r="L17" i="67"/>
  <c r="L16" i="67"/>
  <c r="L15" i="67"/>
  <c r="L14" i="67"/>
  <c r="L13" i="67"/>
  <c r="L12" i="67"/>
  <c r="L11" i="67"/>
  <c r="L10" i="67"/>
  <c r="L9" i="67"/>
  <c r="K9" i="67"/>
  <c r="L8" i="67"/>
  <c r="K8" i="67"/>
  <c r="L7" i="67"/>
  <c r="K7" i="67"/>
  <c r="D19" i="66"/>
  <c r="S28" i="65"/>
  <c r="P28" i="65"/>
  <c r="M28" i="65"/>
  <c r="J28" i="65"/>
  <c r="G28" i="65"/>
  <c r="S27" i="65"/>
  <c r="P27" i="65"/>
  <c r="M27" i="65"/>
  <c r="J27" i="65"/>
  <c r="G27" i="65"/>
  <c r="S26" i="65"/>
  <c r="P26" i="65"/>
  <c r="M26" i="65"/>
  <c r="J26" i="65"/>
  <c r="G26" i="65"/>
  <c r="S25" i="65"/>
  <c r="P25" i="65"/>
  <c r="M25" i="65"/>
  <c r="J25" i="65"/>
  <c r="G25" i="65"/>
  <c r="S24" i="65"/>
  <c r="P24" i="65"/>
  <c r="M24" i="65"/>
  <c r="J24" i="65"/>
  <c r="G24" i="65"/>
  <c r="S15" i="65"/>
  <c r="R15" i="65"/>
  <c r="Q15" i="65"/>
  <c r="P15" i="65"/>
  <c r="O15" i="65"/>
  <c r="N15" i="65"/>
  <c r="M15" i="65"/>
  <c r="L15" i="65"/>
  <c r="K15" i="65"/>
  <c r="J15" i="65"/>
  <c r="I15" i="65"/>
  <c r="X22" i="63"/>
  <c r="Y22" i="63" s="1"/>
  <c r="V22" i="63"/>
  <c r="T22" i="63"/>
  <c r="R22" i="63"/>
  <c r="S22" i="63" s="1"/>
  <c r="P22" i="63"/>
  <c r="N22" i="63"/>
  <c r="O22" i="63" s="1"/>
  <c r="L22" i="63"/>
  <c r="M22" i="63" s="1"/>
  <c r="J22" i="63"/>
  <c r="H22" i="63"/>
  <c r="F22" i="63"/>
  <c r="D22" i="63"/>
  <c r="B22" i="63"/>
  <c r="W22" i="63" s="1"/>
  <c r="Y21" i="63"/>
  <c r="W21" i="63"/>
  <c r="U21" i="63"/>
  <c r="S21" i="63"/>
  <c r="Q21" i="63"/>
  <c r="O21" i="63"/>
  <c r="M21" i="63"/>
  <c r="K21" i="63"/>
  <c r="I21" i="63"/>
  <c r="G21" i="63"/>
  <c r="E21" i="63"/>
  <c r="C21" i="63"/>
  <c r="Y20" i="63"/>
  <c r="W20" i="63"/>
  <c r="U20" i="63"/>
  <c r="S20" i="63"/>
  <c r="Q20" i="63"/>
  <c r="O20" i="63"/>
  <c r="M20" i="63"/>
  <c r="K20" i="63"/>
  <c r="I20" i="63"/>
  <c r="G20" i="63"/>
  <c r="E20" i="63"/>
  <c r="C20" i="63"/>
  <c r="Y19" i="63"/>
  <c r="W19" i="63"/>
  <c r="U19" i="63"/>
  <c r="S19" i="63"/>
  <c r="Q19" i="63"/>
  <c r="O19" i="63"/>
  <c r="M19" i="63"/>
  <c r="K19" i="63"/>
  <c r="I19" i="63"/>
  <c r="G19" i="63"/>
  <c r="E19" i="63"/>
  <c r="C19" i="63"/>
  <c r="Y18" i="63"/>
  <c r="W18" i="63"/>
  <c r="U18" i="63"/>
  <c r="S18" i="63"/>
  <c r="Q18" i="63"/>
  <c r="O18" i="63"/>
  <c r="M18" i="63"/>
  <c r="K18" i="63"/>
  <c r="I18" i="63"/>
  <c r="G18" i="63"/>
  <c r="E18" i="63"/>
  <c r="C18" i="63"/>
  <c r="Y17" i="63"/>
  <c r="W17" i="63"/>
  <c r="U17" i="63"/>
  <c r="S17" i="63"/>
  <c r="Q17" i="63"/>
  <c r="O17" i="63"/>
  <c r="M17" i="63"/>
  <c r="K17" i="63"/>
  <c r="I17" i="63"/>
  <c r="G17" i="63"/>
  <c r="E17" i="63"/>
  <c r="C17" i="63"/>
  <c r="Y16" i="63"/>
  <c r="W16" i="63"/>
  <c r="U16" i="63"/>
  <c r="S16" i="63"/>
  <c r="Q16" i="63"/>
  <c r="O16" i="63"/>
  <c r="M16" i="63"/>
  <c r="K16" i="63"/>
  <c r="I16" i="63"/>
  <c r="G16" i="63"/>
  <c r="E16" i="63"/>
  <c r="C16" i="63"/>
  <c r="Y15" i="63"/>
  <c r="W15" i="63"/>
  <c r="U15" i="63"/>
  <c r="S15" i="63"/>
  <c r="Q15" i="63"/>
  <c r="O15" i="63"/>
  <c r="M15" i="63"/>
  <c r="K15" i="63"/>
  <c r="I15" i="63"/>
  <c r="G15" i="63"/>
  <c r="E15" i="63"/>
  <c r="C15" i="63"/>
  <c r="Y14" i="63"/>
  <c r="W14" i="63"/>
  <c r="U14" i="63"/>
  <c r="S14" i="63"/>
  <c r="Q14" i="63"/>
  <c r="O14" i="63"/>
  <c r="M14" i="63"/>
  <c r="K14" i="63"/>
  <c r="I14" i="63"/>
  <c r="G14" i="63"/>
  <c r="E14" i="63"/>
  <c r="C14" i="63"/>
  <c r="Y13" i="63"/>
  <c r="W13" i="63"/>
  <c r="U13" i="63"/>
  <c r="S13" i="63"/>
  <c r="Q13" i="63"/>
  <c r="O13" i="63"/>
  <c r="M13" i="63"/>
  <c r="K13" i="63"/>
  <c r="I13" i="63"/>
  <c r="G13" i="63"/>
  <c r="E13" i="63"/>
  <c r="C13" i="63"/>
  <c r="Y12" i="63"/>
  <c r="W12" i="63"/>
  <c r="U12" i="63"/>
  <c r="S12" i="63"/>
  <c r="Q12" i="63"/>
  <c r="O12" i="63"/>
  <c r="M12" i="63"/>
  <c r="K12" i="63"/>
  <c r="I12" i="63"/>
  <c r="G12" i="63"/>
  <c r="E12" i="63"/>
  <c r="C12" i="63"/>
  <c r="Y11" i="63"/>
  <c r="W11" i="63"/>
  <c r="U11" i="63"/>
  <c r="S11" i="63"/>
  <c r="Q11" i="63"/>
  <c r="O11" i="63"/>
  <c r="M11" i="63"/>
  <c r="K11" i="63"/>
  <c r="I11" i="63"/>
  <c r="G11" i="63"/>
  <c r="E11" i="63"/>
  <c r="C11" i="63"/>
  <c r="Y10" i="63"/>
  <c r="W10" i="63"/>
  <c r="U10" i="63"/>
  <c r="S10" i="63"/>
  <c r="Q10" i="63"/>
  <c r="O10" i="63"/>
  <c r="M10" i="63"/>
  <c r="K10" i="63"/>
  <c r="I10" i="63"/>
  <c r="G10" i="63"/>
  <c r="E10" i="63"/>
  <c r="C10" i="63"/>
  <c r="Y9" i="63"/>
  <c r="W9" i="63"/>
  <c r="U9" i="63"/>
  <c r="S9" i="63"/>
  <c r="Q9" i="63"/>
  <c r="O9" i="63"/>
  <c r="M9" i="63"/>
  <c r="K9" i="63"/>
  <c r="I9" i="63"/>
  <c r="G9" i="63"/>
  <c r="E9" i="63"/>
  <c r="C9" i="63"/>
  <c r="Y8" i="63"/>
  <c r="W8" i="63"/>
  <c r="U8" i="63"/>
  <c r="S8" i="63"/>
  <c r="Q8" i="63"/>
  <c r="O8" i="63"/>
  <c r="M8" i="63"/>
  <c r="K8" i="63"/>
  <c r="I8" i="63"/>
  <c r="G8" i="63"/>
  <c r="E8" i="63"/>
  <c r="C8" i="63"/>
  <c r="Y7" i="63"/>
  <c r="W7" i="63"/>
  <c r="U7" i="63"/>
  <c r="S7" i="63"/>
  <c r="Q7" i="63"/>
  <c r="O7" i="63"/>
  <c r="M7" i="63"/>
  <c r="K7" i="63"/>
  <c r="I7" i="63"/>
  <c r="G7" i="63"/>
  <c r="E7" i="63"/>
  <c r="C7" i="63"/>
  <c r="Y6" i="63"/>
  <c r="W6" i="63"/>
  <c r="U6" i="63"/>
  <c r="S6" i="63"/>
  <c r="Q6" i="63"/>
  <c r="O6" i="63"/>
  <c r="M6" i="63"/>
  <c r="K6" i="63"/>
  <c r="I6" i="63"/>
  <c r="G6" i="63"/>
  <c r="E6" i="63"/>
  <c r="C6" i="63"/>
  <c r="Y5" i="63"/>
  <c r="W5" i="63"/>
  <c r="U5" i="63"/>
  <c r="S5" i="63"/>
  <c r="Q5" i="63"/>
  <c r="O5" i="63"/>
  <c r="M5" i="63"/>
  <c r="K5" i="63"/>
  <c r="I5" i="63"/>
  <c r="G5" i="63"/>
  <c r="E5" i="63"/>
  <c r="C5" i="63"/>
  <c r="V29" i="62"/>
  <c r="T29" i="62"/>
  <c r="R29" i="62"/>
  <c r="P29" i="62"/>
  <c r="N29" i="62"/>
  <c r="L29" i="62"/>
  <c r="J29" i="62"/>
  <c r="H29" i="62"/>
  <c r="F29" i="62"/>
  <c r="D29" i="62"/>
  <c r="V28" i="62"/>
  <c r="T28" i="62"/>
  <c r="P28" i="62"/>
  <c r="N28" i="62"/>
  <c r="L28" i="62"/>
  <c r="T27" i="62"/>
  <c r="R27" i="62"/>
  <c r="P27" i="62"/>
  <c r="N27" i="62"/>
  <c r="J27" i="62"/>
  <c r="H27" i="62"/>
  <c r="F27" i="62"/>
  <c r="D27" i="62"/>
  <c r="T24" i="62"/>
  <c r="R24" i="62"/>
  <c r="R28" i="62" s="1"/>
  <c r="P24" i="62"/>
  <c r="N24" i="62"/>
  <c r="J24" i="62"/>
  <c r="J28" i="62" s="1"/>
  <c r="H24" i="62"/>
  <c r="H28" i="62" s="1"/>
  <c r="F24" i="62"/>
  <c r="F28" i="62" s="1"/>
  <c r="D24" i="62"/>
  <c r="D28" i="62" s="1"/>
  <c r="L15" i="62"/>
  <c r="J15" i="62"/>
  <c r="H15" i="62"/>
  <c r="F15" i="62"/>
  <c r="D15" i="62"/>
  <c r="N14" i="62"/>
  <c r="N13" i="62"/>
  <c r="N12" i="62"/>
  <c r="N11" i="62"/>
  <c r="N10" i="62"/>
  <c r="N9" i="62"/>
  <c r="N8" i="62"/>
  <c r="N7" i="62"/>
  <c r="N6" i="62"/>
  <c r="N15" i="62" s="1"/>
  <c r="J17" i="61"/>
  <c r="I17" i="61"/>
  <c r="H17" i="61"/>
  <c r="G17" i="61"/>
  <c r="F17" i="61"/>
  <c r="E17" i="61"/>
  <c r="D17" i="61"/>
  <c r="B17" i="61"/>
  <c r="L16" i="61"/>
  <c r="K16" i="61"/>
  <c r="G16" i="61"/>
  <c r="L15" i="61"/>
  <c r="K15" i="61"/>
  <c r="G15" i="61"/>
  <c r="K14" i="61"/>
  <c r="L14" i="61" s="1"/>
  <c r="G14" i="61"/>
  <c r="K13" i="61"/>
  <c r="L13" i="61" s="1"/>
  <c r="G13" i="61"/>
  <c r="L12" i="61"/>
  <c r="K12" i="61"/>
  <c r="G12" i="61"/>
  <c r="L11" i="61"/>
  <c r="K11" i="61"/>
  <c r="G11" i="61"/>
  <c r="K10" i="61"/>
  <c r="L10" i="61" s="1"/>
  <c r="G10" i="61"/>
  <c r="K9" i="61"/>
  <c r="L9" i="61" s="1"/>
  <c r="G9" i="61"/>
  <c r="L8" i="61"/>
  <c r="K8" i="61"/>
  <c r="K17" i="61" s="1"/>
  <c r="G8" i="61"/>
  <c r="T63" i="59"/>
  <c r="J63" i="59"/>
  <c r="G63" i="59"/>
  <c r="U62" i="59"/>
  <c r="T62" i="59"/>
  <c r="S62" i="59"/>
  <c r="R62" i="59"/>
  <c r="Q62" i="59"/>
  <c r="P62" i="59"/>
  <c r="L62" i="59"/>
  <c r="K62" i="59"/>
  <c r="J62" i="59"/>
  <c r="I62" i="59"/>
  <c r="H62" i="59"/>
  <c r="G62" i="59"/>
  <c r="F62" i="59"/>
  <c r="E62" i="59"/>
  <c r="D62" i="59"/>
  <c r="C62" i="59"/>
  <c r="V62" i="59" s="1"/>
  <c r="U61" i="59"/>
  <c r="U63" i="59" s="1"/>
  <c r="T61" i="59"/>
  <c r="S61" i="59"/>
  <c r="S63" i="59" s="1"/>
  <c r="R61" i="59"/>
  <c r="R63" i="59" s="1"/>
  <c r="Q61" i="59"/>
  <c r="Q63" i="59" s="1"/>
  <c r="P61" i="59"/>
  <c r="P63" i="59" s="1"/>
  <c r="L61" i="59"/>
  <c r="L63" i="59" s="1"/>
  <c r="K61" i="59"/>
  <c r="K63" i="59" s="1"/>
  <c r="J61" i="59"/>
  <c r="I61" i="59"/>
  <c r="I63" i="59" s="1"/>
  <c r="H61" i="59"/>
  <c r="H63" i="59" s="1"/>
  <c r="G61" i="59"/>
  <c r="F61" i="59"/>
  <c r="F63" i="59" s="1"/>
  <c r="E61" i="59"/>
  <c r="E63" i="59" s="1"/>
  <c r="D61" i="59"/>
  <c r="D63" i="59" s="1"/>
  <c r="C61" i="59"/>
  <c r="C63" i="59" s="1"/>
  <c r="V58" i="59"/>
  <c r="V57" i="59"/>
  <c r="V56" i="59"/>
  <c r="V55" i="59"/>
  <c r="V54" i="59"/>
  <c r="V53" i="59"/>
  <c r="V52" i="59"/>
  <c r="V51" i="59"/>
  <c r="V50" i="59"/>
  <c r="V49" i="59"/>
  <c r="V48" i="59"/>
  <c r="N48" i="59"/>
  <c r="V47" i="59"/>
  <c r="N47" i="59"/>
  <c r="V46" i="59"/>
  <c r="N46" i="59"/>
  <c r="V45" i="59"/>
  <c r="N45" i="59"/>
  <c r="V44" i="59"/>
  <c r="N44" i="59"/>
  <c r="T41" i="59"/>
  <c r="AC40" i="59"/>
  <c r="U40" i="59"/>
  <c r="T40" i="59"/>
  <c r="AD40" i="59" s="1"/>
  <c r="S40" i="59"/>
  <c r="R40" i="59"/>
  <c r="Q40" i="59"/>
  <c r="AB40" i="59" s="1"/>
  <c r="P40" i="59"/>
  <c r="L40" i="59"/>
  <c r="K40" i="59"/>
  <c r="J40" i="59"/>
  <c r="AA40" i="59" s="1"/>
  <c r="I40" i="59"/>
  <c r="H40" i="59"/>
  <c r="G40" i="59"/>
  <c r="F40" i="59"/>
  <c r="Z40" i="59" s="1"/>
  <c r="E40" i="59"/>
  <c r="D40" i="59"/>
  <c r="Y40" i="59" s="1"/>
  <c r="AE40" i="59" s="1"/>
  <c r="C40" i="59"/>
  <c r="V40" i="59" s="1"/>
  <c r="AC39" i="59"/>
  <c r="U39" i="59"/>
  <c r="U41" i="59" s="1"/>
  <c r="AD41" i="59" s="1"/>
  <c r="T39" i="59"/>
  <c r="AD39" i="59" s="1"/>
  <c r="S39" i="59"/>
  <c r="S41" i="59" s="1"/>
  <c r="AC41" i="59" s="1"/>
  <c r="R39" i="59"/>
  <c r="R41" i="59" s="1"/>
  <c r="Q39" i="59"/>
  <c r="AB39" i="59" s="1"/>
  <c r="P39" i="59"/>
  <c r="P41" i="59" s="1"/>
  <c r="L39" i="59"/>
  <c r="L41" i="59" s="1"/>
  <c r="K39" i="59"/>
  <c r="K41" i="59" s="1"/>
  <c r="J39" i="59"/>
  <c r="J41" i="59" s="1"/>
  <c r="I39" i="59"/>
  <c r="I41" i="59" s="1"/>
  <c r="H39" i="59"/>
  <c r="H41" i="59" s="1"/>
  <c r="G39" i="59"/>
  <c r="G41" i="59" s="1"/>
  <c r="F39" i="59"/>
  <c r="Z39" i="59" s="1"/>
  <c r="E39" i="59"/>
  <c r="E41" i="59" s="1"/>
  <c r="D39" i="59"/>
  <c r="Y39" i="59" s="1"/>
  <c r="C39" i="59"/>
  <c r="V39" i="59" s="1"/>
  <c r="AC38" i="59"/>
  <c r="U38" i="59"/>
  <c r="T38" i="59"/>
  <c r="AD38" i="59" s="1"/>
  <c r="S38" i="59"/>
  <c r="R38" i="59"/>
  <c r="Q38" i="59"/>
  <c r="AB38" i="59" s="1"/>
  <c r="P38" i="59"/>
  <c r="L38" i="59"/>
  <c r="K38" i="59"/>
  <c r="J38" i="59"/>
  <c r="AA38" i="59" s="1"/>
  <c r="I38" i="59"/>
  <c r="H38" i="59"/>
  <c r="G38" i="59"/>
  <c r="F38" i="59"/>
  <c r="Z38" i="59" s="1"/>
  <c r="E38" i="59"/>
  <c r="D38" i="59"/>
  <c r="Y38" i="59" s="1"/>
  <c r="C38" i="59"/>
  <c r="V38" i="59" s="1"/>
  <c r="AD37" i="59"/>
  <c r="AC37" i="59"/>
  <c r="AE37" i="59" s="1"/>
  <c r="AB37" i="59"/>
  <c r="AA37" i="59"/>
  <c r="Z37" i="59"/>
  <c r="Y37" i="59"/>
  <c r="V37" i="59"/>
  <c r="AD36" i="59"/>
  <c r="H38" i="58" s="1"/>
  <c r="AC36" i="59"/>
  <c r="AB36" i="59"/>
  <c r="AA36" i="59"/>
  <c r="Z36" i="59"/>
  <c r="Y36" i="59"/>
  <c r="AE36" i="59" s="1"/>
  <c r="V36" i="59"/>
  <c r="AD35" i="59"/>
  <c r="AC35" i="59"/>
  <c r="AB35" i="59"/>
  <c r="AA35" i="59"/>
  <c r="E37" i="58" s="1"/>
  <c r="Z35" i="59"/>
  <c r="AE35" i="59" s="1"/>
  <c r="Y35" i="59"/>
  <c r="V35" i="59"/>
  <c r="AD34" i="59"/>
  <c r="AC34" i="59"/>
  <c r="G36" i="58" s="1"/>
  <c r="AB34" i="59"/>
  <c r="AA34" i="59"/>
  <c r="Z34" i="59"/>
  <c r="Y34" i="59"/>
  <c r="V34" i="59"/>
  <c r="AD33" i="59"/>
  <c r="AC33" i="59"/>
  <c r="Y33" i="59"/>
  <c r="U33" i="59"/>
  <c r="T33" i="59"/>
  <c r="S33" i="59"/>
  <c r="R33" i="59"/>
  <c r="Q33" i="59"/>
  <c r="P33" i="59"/>
  <c r="AB33" i="59" s="1"/>
  <c r="L33" i="59"/>
  <c r="K33" i="59"/>
  <c r="J33" i="59"/>
  <c r="AA33" i="59" s="1"/>
  <c r="I33" i="59"/>
  <c r="H33" i="59"/>
  <c r="G33" i="59"/>
  <c r="F33" i="59"/>
  <c r="Z33" i="59" s="1"/>
  <c r="E33" i="59"/>
  <c r="D33" i="59"/>
  <c r="C33" i="59"/>
  <c r="AD32" i="59"/>
  <c r="AC32" i="59"/>
  <c r="AB32" i="59"/>
  <c r="AA32" i="59"/>
  <c r="E34" i="58" s="1"/>
  <c r="Z32" i="59"/>
  <c r="Y32" i="59"/>
  <c r="C34" i="58" s="1"/>
  <c r="I34" i="58" s="1"/>
  <c r="J34" i="58" s="1"/>
  <c r="V32" i="59"/>
  <c r="AD31" i="59"/>
  <c r="AC31" i="59"/>
  <c r="AB31" i="59"/>
  <c r="AA31" i="59"/>
  <c r="Z31" i="59"/>
  <c r="AE31" i="59" s="1"/>
  <c r="Y31" i="59"/>
  <c r="V31" i="59"/>
  <c r="AD30" i="59"/>
  <c r="AC30" i="59"/>
  <c r="G32" i="58" s="1"/>
  <c r="AB30" i="59"/>
  <c r="AA30" i="59"/>
  <c r="Z30" i="59"/>
  <c r="Y30" i="59"/>
  <c r="V30" i="59"/>
  <c r="AD29" i="59"/>
  <c r="AC29" i="59"/>
  <c r="AB29" i="59"/>
  <c r="AA29" i="59"/>
  <c r="E31" i="58" s="1"/>
  <c r="E35" i="58" s="1"/>
  <c r="Z29" i="59"/>
  <c r="Y29" i="59"/>
  <c r="C31" i="58" s="1"/>
  <c r="V29" i="59"/>
  <c r="U28" i="59"/>
  <c r="T28" i="59"/>
  <c r="AD28" i="59" s="1"/>
  <c r="S28" i="59"/>
  <c r="AC28" i="59" s="1"/>
  <c r="R28" i="59"/>
  <c r="Q28" i="59"/>
  <c r="P28" i="59"/>
  <c r="AB28" i="59" s="1"/>
  <c r="L28" i="59"/>
  <c r="K28" i="59"/>
  <c r="J28" i="59"/>
  <c r="AA28" i="59" s="1"/>
  <c r="I28" i="59"/>
  <c r="H28" i="59"/>
  <c r="G28" i="59"/>
  <c r="F28" i="59"/>
  <c r="Z28" i="59" s="1"/>
  <c r="E28" i="59"/>
  <c r="D28" i="59"/>
  <c r="C28" i="59"/>
  <c r="Y28" i="59" s="1"/>
  <c r="AD27" i="59"/>
  <c r="AC27" i="59"/>
  <c r="AB27" i="59"/>
  <c r="AA27" i="59"/>
  <c r="Z27" i="59"/>
  <c r="AE27" i="59" s="1"/>
  <c r="Y27" i="59"/>
  <c r="V27" i="59"/>
  <c r="AD26" i="59"/>
  <c r="AC26" i="59"/>
  <c r="G28" i="58" s="1"/>
  <c r="I28" i="58" s="1"/>
  <c r="J28" i="58" s="1"/>
  <c r="AB26" i="59"/>
  <c r="AA26" i="59"/>
  <c r="Z26" i="59"/>
  <c r="Y26" i="59"/>
  <c r="V26" i="59"/>
  <c r="AD25" i="59"/>
  <c r="H27" i="58" s="1"/>
  <c r="H30" i="58" s="1"/>
  <c r="AC25" i="59"/>
  <c r="AB25" i="59"/>
  <c r="AA25" i="59"/>
  <c r="E27" i="58" s="1"/>
  <c r="Z25" i="59"/>
  <c r="Y25" i="59"/>
  <c r="C27" i="58" s="1"/>
  <c r="V25" i="59"/>
  <c r="AD24" i="59"/>
  <c r="AC24" i="59"/>
  <c r="AB24" i="59"/>
  <c r="AA24" i="59"/>
  <c r="Z24" i="59"/>
  <c r="AE24" i="59" s="1"/>
  <c r="Y24" i="59"/>
  <c r="V24" i="59"/>
  <c r="AC23" i="59"/>
  <c r="U23" i="59"/>
  <c r="T23" i="59"/>
  <c r="AD23" i="59" s="1"/>
  <c r="S23" i="59"/>
  <c r="R23" i="59"/>
  <c r="Q23" i="59"/>
  <c r="AB23" i="59" s="1"/>
  <c r="P23" i="59"/>
  <c r="L23" i="59"/>
  <c r="K23" i="59"/>
  <c r="J23" i="59"/>
  <c r="AA23" i="59" s="1"/>
  <c r="I23" i="59"/>
  <c r="H23" i="59"/>
  <c r="G23" i="59"/>
  <c r="F23" i="59"/>
  <c r="Z23" i="59" s="1"/>
  <c r="E23" i="59"/>
  <c r="D23" i="59"/>
  <c r="C23" i="59"/>
  <c r="Y23" i="59" s="1"/>
  <c r="AD22" i="59"/>
  <c r="AC22" i="59"/>
  <c r="G24" i="58" s="1"/>
  <c r="AB22" i="59"/>
  <c r="AA22" i="59"/>
  <c r="Z22" i="59"/>
  <c r="Y22" i="59"/>
  <c r="V22" i="59"/>
  <c r="AD21" i="59"/>
  <c r="H23" i="58" s="1"/>
  <c r="AC21" i="59"/>
  <c r="AB21" i="59"/>
  <c r="AA21" i="59"/>
  <c r="E23" i="58" s="1"/>
  <c r="Z21" i="59"/>
  <c r="Y21" i="59"/>
  <c r="AE21" i="59" s="1"/>
  <c r="V21" i="59"/>
  <c r="AD20" i="59"/>
  <c r="AC20" i="59"/>
  <c r="AB20" i="59"/>
  <c r="AA20" i="59"/>
  <c r="Z20" i="59"/>
  <c r="AE20" i="59" s="1"/>
  <c r="Y20" i="59"/>
  <c r="V20" i="59"/>
  <c r="AD19" i="59"/>
  <c r="AC19" i="59"/>
  <c r="G21" i="58" s="1"/>
  <c r="AB19" i="59"/>
  <c r="AA19" i="59"/>
  <c r="Z19" i="59"/>
  <c r="Y19" i="59"/>
  <c r="V19" i="59"/>
  <c r="AD18" i="59"/>
  <c r="AC18" i="59"/>
  <c r="Y18" i="59"/>
  <c r="U18" i="59"/>
  <c r="T18" i="59"/>
  <c r="S18" i="59"/>
  <c r="R18" i="59"/>
  <c r="Q18" i="59"/>
  <c r="P18" i="59"/>
  <c r="AB18" i="59" s="1"/>
  <c r="L18" i="59"/>
  <c r="K18" i="59"/>
  <c r="J18" i="59"/>
  <c r="AA18" i="59" s="1"/>
  <c r="I18" i="59"/>
  <c r="H18" i="59"/>
  <c r="G18" i="59"/>
  <c r="V18" i="59" s="1"/>
  <c r="F18" i="59"/>
  <c r="Z18" i="59" s="1"/>
  <c r="E18" i="59"/>
  <c r="D18" i="59"/>
  <c r="C18" i="59"/>
  <c r="AD17" i="59"/>
  <c r="AC17" i="59"/>
  <c r="AB17" i="59"/>
  <c r="AA17" i="59"/>
  <c r="E19" i="58" s="1"/>
  <c r="N9" i="58" s="1"/>
  <c r="Z17" i="59"/>
  <c r="Y17" i="59"/>
  <c r="C19" i="58" s="1"/>
  <c r="I19" i="58" s="1"/>
  <c r="J19" i="58" s="1"/>
  <c r="V17" i="59"/>
  <c r="AD16" i="59"/>
  <c r="AC16" i="59"/>
  <c r="AB16" i="59"/>
  <c r="AA16" i="59"/>
  <c r="Z16" i="59"/>
  <c r="AE16" i="59" s="1"/>
  <c r="Y16" i="59"/>
  <c r="V16" i="59"/>
  <c r="AD15" i="59"/>
  <c r="AC15" i="59"/>
  <c r="G17" i="58" s="1"/>
  <c r="AB15" i="59"/>
  <c r="AA15" i="59"/>
  <c r="Z15" i="59"/>
  <c r="Y15" i="59"/>
  <c r="V15" i="59"/>
  <c r="AD14" i="59"/>
  <c r="AC14" i="59"/>
  <c r="AB14" i="59"/>
  <c r="AA14" i="59"/>
  <c r="E16" i="58" s="1"/>
  <c r="Z14" i="59"/>
  <c r="Y14" i="59"/>
  <c r="C16" i="58" s="1"/>
  <c r="V14" i="59"/>
  <c r="U13" i="59"/>
  <c r="T13" i="59"/>
  <c r="AD13" i="59" s="1"/>
  <c r="S13" i="59"/>
  <c r="AC13" i="59" s="1"/>
  <c r="R13" i="59"/>
  <c r="Q13" i="59"/>
  <c r="P13" i="59"/>
  <c r="AB13" i="59" s="1"/>
  <c r="L13" i="59"/>
  <c r="K13" i="59"/>
  <c r="J13" i="59"/>
  <c r="AA13" i="59" s="1"/>
  <c r="I13" i="59"/>
  <c r="H13" i="59"/>
  <c r="G13" i="59"/>
  <c r="F13" i="59"/>
  <c r="Z13" i="59" s="1"/>
  <c r="E13" i="59"/>
  <c r="D13" i="59"/>
  <c r="C13" i="59"/>
  <c r="Y13" i="59" s="1"/>
  <c r="AD12" i="59"/>
  <c r="AC12" i="59"/>
  <c r="AB12" i="59"/>
  <c r="AA12" i="59"/>
  <c r="Z12" i="59"/>
  <c r="AE12" i="59" s="1"/>
  <c r="Y12" i="59"/>
  <c r="V12" i="59"/>
  <c r="AD11" i="59"/>
  <c r="AC11" i="59"/>
  <c r="G13" i="58" s="1"/>
  <c r="I13" i="58" s="1"/>
  <c r="J13" i="58" s="1"/>
  <c r="AB11" i="59"/>
  <c r="AA11" i="59"/>
  <c r="Z11" i="59"/>
  <c r="Y11" i="59"/>
  <c r="V11" i="59"/>
  <c r="AD10" i="59"/>
  <c r="H12" i="58" s="1"/>
  <c r="H15" i="58" s="1"/>
  <c r="AC10" i="59"/>
  <c r="AB10" i="59"/>
  <c r="AA10" i="59"/>
  <c r="E12" i="58" s="1"/>
  <c r="Z10" i="59"/>
  <c r="Y10" i="59"/>
  <c r="C12" i="58" s="1"/>
  <c r="V10" i="59"/>
  <c r="AD9" i="59"/>
  <c r="AC9" i="59"/>
  <c r="AB9" i="59"/>
  <c r="AA9" i="59"/>
  <c r="Z9" i="59"/>
  <c r="AE9" i="59" s="1"/>
  <c r="Y9" i="59"/>
  <c r="V9" i="59"/>
  <c r="AC8" i="59"/>
  <c r="U8" i="59"/>
  <c r="T8" i="59"/>
  <c r="AD8" i="59" s="1"/>
  <c r="S8" i="59"/>
  <c r="R8" i="59"/>
  <c r="Q8" i="59"/>
  <c r="AB8" i="59" s="1"/>
  <c r="P8" i="59"/>
  <c r="L8" i="59"/>
  <c r="K8" i="59"/>
  <c r="J8" i="59"/>
  <c r="AA8" i="59" s="1"/>
  <c r="I8" i="59"/>
  <c r="H8" i="59"/>
  <c r="G8" i="59"/>
  <c r="F8" i="59"/>
  <c r="Z8" i="59" s="1"/>
  <c r="E8" i="59"/>
  <c r="D8" i="59"/>
  <c r="C8" i="59"/>
  <c r="Y8" i="59" s="1"/>
  <c r="AD7" i="59"/>
  <c r="AC7" i="59"/>
  <c r="G9" i="58" s="1"/>
  <c r="AB7" i="59"/>
  <c r="AA7" i="59"/>
  <c r="Z7" i="59"/>
  <c r="Y7" i="59"/>
  <c r="V7" i="59"/>
  <c r="AD6" i="59"/>
  <c r="AC6" i="59"/>
  <c r="AB6" i="59"/>
  <c r="AA6" i="59"/>
  <c r="Z6" i="59"/>
  <c r="Y6" i="59"/>
  <c r="AE6" i="59" s="1"/>
  <c r="V6" i="59"/>
  <c r="AD5" i="59"/>
  <c r="AC5" i="59"/>
  <c r="AB5" i="59"/>
  <c r="AA5" i="59"/>
  <c r="Z5" i="59"/>
  <c r="AE5" i="59" s="1"/>
  <c r="Y5" i="59"/>
  <c r="V5" i="59"/>
  <c r="AD4" i="59"/>
  <c r="AC4" i="59"/>
  <c r="G6" i="58" s="1"/>
  <c r="AB4" i="59"/>
  <c r="AA4" i="59"/>
  <c r="Z4" i="59"/>
  <c r="Y4" i="59"/>
  <c r="V4" i="59"/>
  <c r="H1" i="59"/>
  <c r="R1" i="59" s="1"/>
  <c r="H39" i="58"/>
  <c r="F39" i="58"/>
  <c r="E39" i="58"/>
  <c r="D39" i="58"/>
  <c r="C39" i="58"/>
  <c r="G38" i="58"/>
  <c r="F38" i="58"/>
  <c r="E38" i="58"/>
  <c r="D38" i="58"/>
  <c r="H37" i="58"/>
  <c r="H40" i="58" s="1"/>
  <c r="G37" i="58"/>
  <c r="F37" i="58"/>
  <c r="C37" i="58"/>
  <c r="H36" i="58"/>
  <c r="F36" i="58"/>
  <c r="F40" i="58" s="1"/>
  <c r="E36" i="58"/>
  <c r="E40" i="58" s="1"/>
  <c r="D36" i="58"/>
  <c r="C36" i="58"/>
  <c r="H34" i="58"/>
  <c r="G34" i="58"/>
  <c r="F34" i="58"/>
  <c r="D34" i="58"/>
  <c r="H33" i="58"/>
  <c r="G33" i="58"/>
  <c r="F33" i="58"/>
  <c r="E33" i="58"/>
  <c r="D33" i="58"/>
  <c r="I33" i="58" s="1"/>
  <c r="J33" i="58" s="1"/>
  <c r="C33" i="58"/>
  <c r="H32" i="58"/>
  <c r="F32" i="58"/>
  <c r="F35" i="58" s="1"/>
  <c r="E32" i="58"/>
  <c r="D32" i="58"/>
  <c r="D35" i="58" s="1"/>
  <c r="C32" i="58"/>
  <c r="I32" i="58" s="1"/>
  <c r="J32" i="58" s="1"/>
  <c r="H31" i="58"/>
  <c r="H35" i="58" s="1"/>
  <c r="G31" i="58"/>
  <c r="G35" i="58" s="1"/>
  <c r="F31" i="58"/>
  <c r="D31" i="58"/>
  <c r="H29" i="58"/>
  <c r="G29" i="58"/>
  <c r="F29" i="58"/>
  <c r="E29" i="58"/>
  <c r="C29" i="58"/>
  <c r="H28" i="58"/>
  <c r="F28" i="58"/>
  <c r="E28" i="58"/>
  <c r="D28" i="58"/>
  <c r="C28" i="58"/>
  <c r="G27" i="58"/>
  <c r="F27" i="58"/>
  <c r="F30" i="58" s="1"/>
  <c r="D27" i="58"/>
  <c r="H26" i="58"/>
  <c r="G26" i="58"/>
  <c r="G30" i="58" s="1"/>
  <c r="F26" i="58"/>
  <c r="E26" i="58"/>
  <c r="C26" i="58"/>
  <c r="C30" i="58" s="1"/>
  <c r="H24" i="58"/>
  <c r="F24" i="58"/>
  <c r="E24" i="58"/>
  <c r="D24" i="58"/>
  <c r="I24" i="58" s="1"/>
  <c r="J24" i="58" s="1"/>
  <c r="C24" i="58"/>
  <c r="G23" i="58"/>
  <c r="F23" i="58"/>
  <c r="D23" i="58"/>
  <c r="H22" i="58"/>
  <c r="G22" i="58"/>
  <c r="F22" i="58"/>
  <c r="E22" i="58"/>
  <c r="C22" i="58"/>
  <c r="H21" i="58"/>
  <c r="F21" i="58"/>
  <c r="F25" i="58" s="1"/>
  <c r="E21" i="58"/>
  <c r="E25" i="58" s="1"/>
  <c r="D21" i="58"/>
  <c r="I21" i="58" s="1"/>
  <c r="J21" i="58" s="1"/>
  <c r="C21" i="58"/>
  <c r="H19" i="58"/>
  <c r="G19" i="58"/>
  <c r="F19" i="58"/>
  <c r="D19" i="58"/>
  <c r="H18" i="58"/>
  <c r="G18" i="58"/>
  <c r="F18" i="58"/>
  <c r="E18" i="58"/>
  <c r="D18" i="58"/>
  <c r="I18" i="58" s="1"/>
  <c r="J18" i="58" s="1"/>
  <c r="C18" i="58"/>
  <c r="H17" i="58"/>
  <c r="F17" i="58"/>
  <c r="F20" i="58" s="1"/>
  <c r="E17" i="58"/>
  <c r="D17" i="58"/>
  <c r="D20" i="58" s="1"/>
  <c r="C17" i="58"/>
  <c r="I17" i="58" s="1"/>
  <c r="J17" i="58" s="1"/>
  <c r="H16" i="58"/>
  <c r="H20" i="58" s="1"/>
  <c r="G16" i="58"/>
  <c r="G20" i="58" s="1"/>
  <c r="F16" i="58"/>
  <c r="D16" i="58"/>
  <c r="F15" i="58"/>
  <c r="H14" i="58"/>
  <c r="G14" i="58"/>
  <c r="F14" i="58"/>
  <c r="E14" i="58"/>
  <c r="C14" i="58"/>
  <c r="H13" i="58"/>
  <c r="F13" i="58"/>
  <c r="E13" i="58"/>
  <c r="D13" i="58"/>
  <c r="C13" i="58"/>
  <c r="G12" i="58"/>
  <c r="F12" i="58"/>
  <c r="D12" i="58"/>
  <c r="H11" i="58"/>
  <c r="G11" i="58"/>
  <c r="G15" i="58" s="1"/>
  <c r="F11" i="58"/>
  <c r="F41" i="58" s="1"/>
  <c r="E11" i="58"/>
  <c r="E15" i="58" s="1"/>
  <c r="C11" i="58"/>
  <c r="C15" i="58" s="1"/>
  <c r="H9" i="58"/>
  <c r="F9" i="58"/>
  <c r="F42" i="58" s="1"/>
  <c r="E9" i="58"/>
  <c r="D9" i="58"/>
  <c r="C9" i="58"/>
  <c r="H8" i="58"/>
  <c r="G8" i="58"/>
  <c r="F8" i="58"/>
  <c r="E8" i="58"/>
  <c r="E41" i="58" s="1"/>
  <c r="D8" i="58"/>
  <c r="C8" i="58"/>
  <c r="I8" i="58" s="1"/>
  <c r="J8" i="58" s="1"/>
  <c r="H7" i="58"/>
  <c r="H42" i="58" s="1"/>
  <c r="G7" i="58"/>
  <c r="F7" i="58"/>
  <c r="E7" i="58"/>
  <c r="C7" i="58"/>
  <c r="H6" i="58"/>
  <c r="H10" i="58" s="1"/>
  <c r="F6" i="58"/>
  <c r="F10" i="58" s="1"/>
  <c r="E6" i="58"/>
  <c r="E10" i="58" s="1"/>
  <c r="D6" i="58"/>
  <c r="C6" i="58"/>
  <c r="C10" i="58" s="1"/>
  <c r="Q15" i="73" l="1"/>
  <c r="AR51" i="68"/>
  <c r="BM51" i="68"/>
  <c r="BC49" i="68"/>
  <c r="Y49" i="68"/>
  <c r="AN49" i="68"/>
  <c r="BR16" i="68"/>
  <c r="BR37" i="68"/>
  <c r="AW51" i="68"/>
  <c r="AW49" i="68"/>
  <c r="AA49" i="68"/>
  <c r="M24" i="67"/>
  <c r="BR30" i="68"/>
  <c r="BR33" i="68"/>
  <c r="N31" i="67" s="1"/>
  <c r="M31" i="67"/>
  <c r="BG51" i="68"/>
  <c r="BL51" i="68"/>
  <c r="O49" i="68"/>
  <c r="BR14" i="68"/>
  <c r="BR34" i="68"/>
  <c r="BR42" i="68"/>
  <c r="BR46" i="68"/>
  <c r="M8" i="67"/>
  <c r="BQ48" i="68"/>
  <c r="BQ51" i="68" s="1"/>
  <c r="N51" i="68"/>
  <c r="BJ49" i="68"/>
  <c r="S51" i="68"/>
  <c r="S49" i="68"/>
  <c r="BR11" i="68"/>
  <c r="N9" i="67" s="1"/>
  <c r="X51" i="68"/>
  <c r="AX49" i="68"/>
  <c r="AC51" i="68"/>
  <c r="AC49" i="68"/>
  <c r="BR19" i="68"/>
  <c r="BR31" i="68"/>
  <c r="AH51" i="68"/>
  <c r="AZ49" i="68"/>
  <c r="BR12" i="68"/>
  <c r="BB51" i="68"/>
  <c r="BR32" i="68"/>
  <c r="N30" i="67" s="1"/>
  <c r="AM49" i="68"/>
  <c r="AM51" i="68"/>
  <c r="AL49" i="68"/>
  <c r="AO49" i="68"/>
  <c r="BO48" i="68"/>
  <c r="AD49" i="68"/>
  <c r="AP49" i="68"/>
  <c r="Z51" i="68"/>
  <c r="AY51" i="68"/>
  <c r="BK51" i="68"/>
  <c r="BP48" i="68"/>
  <c r="BK49" i="68" s="1"/>
  <c r="AE49" i="68"/>
  <c r="T49" i="68"/>
  <c r="AF49" i="68"/>
  <c r="BD49" i="68"/>
  <c r="P51" i="68"/>
  <c r="U49" i="68"/>
  <c r="AS49" i="68"/>
  <c r="BE49" i="68"/>
  <c r="J49" i="68"/>
  <c r="V49" i="68"/>
  <c r="AT49" i="68"/>
  <c r="BF49" i="68"/>
  <c r="K49" i="68"/>
  <c r="W49" i="68"/>
  <c r="AI49" i="68"/>
  <c r="AU49" i="68"/>
  <c r="L49" i="68"/>
  <c r="AJ49" i="68"/>
  <c r="BH49" i="68"/>
  <c r="AK49" i="68"/>
  <c r="BI49" i="68"/>
  <c r="J51" i="68"/>
  <c r="L17" i="61"/>
  <c r="C22" i="63"/>
  <c r="E22" i="63"/>
  <c r="Q22" i="63"/>
  <c r="G22" i="63"/>
  <c r="I22" i="63"/>
  <c r="U22" i="63"/>
  <c r="K22" i="63"/>
  <c r="AA41" i="59"/>
  <c r="X41" i="59"/>
  <c r="AE13" i="59"/>
  <c r="AE18" i="59"/>
  <c r="AE38" i="59"/>
  <c r="F43" i="58"/>
  <c r="C42" i="58"/>
  <c r="AE8" i="59"/>
  <c r="E42" i="58"/>
  <c r="E30" i="58"/>
  <c r="C40" i="58"/>
  <c r="I6" i="58"/>
  <c r="J6" i="58" s="1"/>
  <c r="G10" i="58"/>
  <c r="G41" i="58"/>
  <c r="I12" i="58"/>
  <c r="J12" i="58" s="1"/>
  <c r="AE28" i="59"/>
  <c r="AE33" i="59"/>
  <c r="I16" i="58"/>
  <c r="J16" i="58" s="1"/>
  <c r="C20" i="58"/>
  <c r="AE39" i="59"/>
  <c r="H25" i="58"/>
  <c r="H43" i="58" s="1"/>
  <c r="E20" i="58"/>
  <c r="E43" i="58" s="1"/>
  <c r="N6" i="58"/>
  <c r="AE23" i="59"/>
  <c r="G25" i="58"/>
  <c r="I27" i="58"/>
  <c r="J27" i="58" s="1"/>
  <c r="I31" i="58"/>
  <c r="J31" i="58" s="1"/>
  <c r="C35" i="58"/>
  <c r="I35" i="58" s="1"/>
  <c r="J35" i="58" s="1"/>
  <c r="AE4" i="59"/>
  <c r="AE7" i="59"/>
  <c r="AE11" i="59"/>
  <c r="AE15" i="59"/>
  <c r="AE19" i="59"/>
  <c r="AE22" i="59"/>
  <c r="AE26" i="59"/>
  <c r="AE30" i="59"/>
  <c r="AE34" i="59"/>
  <c r="Q41" i="59"/>
  <c r="AB41" i="59" s="1"/>
  <c r="I9" i="58"/>
  <c r="J9" i="58" s="1"/>
  <c r="C23" i="58"/>
  <c r="I23" i="58" s="1"/>
  <c r="J23" i="58" s="1"/>
  <c r="C38" i="58"/>
  <c r="I38" i="58" s="1"/>
  <c r="J38" i="58" s="1"/>
  <c r="G39" i="58"/>
  <c r="G40" i="58" s="1"/>
  <c r="C41" i="58"/>
  <c r="V13" i="59"/>
  <c r="V28" i="59"/>
  <c r="C41" i="59"/>
  <c r="D7" i="58"/>
  <c r="D11" i="58"/>
  <c r="D14" i="58"/>
  <c r="I14" i="58" s="1"/>
  <c r="J14" i="58" s="1"/>
  <c r="D26" i="58"/>
  <c r="D30" i="58" s="1"/>
  <c r="I30" i="58" s="1"/>
  <c r="J30" i="58" s="1"/>
  <c r="D29" i="58"/>
  <c r="I29" i="58" s="1"/>
  <c r="J29" i="58" s="1"/>
  <c r="D41" i="58"/>
  <c r="D41" i="59"/>
  <c r="V61" i="59"/>
  <c r="V63" i="59" s="1"/>
  <c r="AE10" i="59"/>
  <c r="AE14" i="59"/>
  <c r="AE17" i="59"/>
  <c r="AE25" i="59"/>
  <c r="AE29" i="59"/>
  <c r="AE32" i="59"/>
  <c r="F41" i="59"/>
  <c r="Z41" i="59" s="1"/>
  <c r="I36" i="58"/>
  <c r="J36" i="58" s="1"/>
  <c r="V8" i="59"/>
  <c r="V23" i="59"/>
  <c r="N8" i="58"/>
  <c r="D22" i="58"/>
  <c r="I22" i="58" s="1"/>
  <c r="J22" i="58" s="1"/>
  <c r="D25" i="58"/>
  <c r="D37" i="58"/>
  <c r="D40" i="58" s="1"/>
  <c r="H41" i="58"/>
  <c r="I7" i="58"/>
  <c r="J7" i="58" s="1"/>
  <c r="I11" i="58"/>
  <c r="J11" i="58" s="1"/>
  <c r="AA39" i="59"/>
  <c r="N7" i="58"/>
  <c r="V33" i="59"/>
  <c r="BN49" i="68" l="1"/>
  <c r="BB49" i="68"/>
  <c r="BR28" i="68"/>
  <c r="BR22" i="68"/>
  <c r="BR26" i="68"/>
  <c r="N24" i="67" s="1"/>
  <c r="BR8" i="68"/>
  <c r="BM49" i="68"/>
  <c r="BR24" i="68"/>
  <c r="BR18" i="68"/>
  <c r="BL49" i="68"/>
  <c r="BR9" i="68"/>
  <c r="BR38" i="68"/>
  <c r="BP51" i="68"/>
  <c r="AQ49" i="68"/>
  <c r="BA49" i="68"/>
  <c r="X49" i="68"/>
  <c r="BR29" i="68"/>
  <c r="AB49" i="68"/>
  <c r="AR49" i="68"/>
  <c r="AV49" i="68"/>
  <c r="AG49" i="68"/>
  <c r="N49" i="68"/>
  <c r="BQ49" i="68" s="1"/>
  <c r="AH49" i="68"/>
  <c r="BO51" i="68"/>
  <c r="Q49" i="68"/>
  <c r="BR35" i="68"/>
  <c r="BR47" i="68"/>
  <c r="BR21" i="68"/>
  <c r="BO49" i="68"/>
  <c r="R49" i="68"/>
  <c r="BR27" i="68"/>
  <c r="BR20" i="68"/>
  <c r="M40" i="67"/>
  <c r="M42" i="67" s="1"/>
  <c r="M49" i="68"/>
  <c r="BP49" i="68" s="1"/>
  <c r="BR17" i="68"/>
  <c r="BR36" i="68"/>
  <c r="BR15" i="68"/>
  <c r="BR10" i="68"/>
  <c r="N8" i="67" s="1"/>
  <c r="BG49" i="68"/>
  <c r="BR13" i="68"/>
  <c r="BR25" i="68"/>
  <c r="H44" i="58"/>
  <c r="H52" i="58"/>
  <c r="E52" i="58"/>
  <c r="E44" i="58"/>
  <c r="I41" i="58"/>
  <c r="J41" i="58" s="1"/>
  <c r="I39" i="58"/>
  <c r="J39" i="58" s="1"/>
  <c r="F52" i="58"/>
  <c r="F44" i="58"/>
  <c r="G43" i="58"/>
  <c r="N10" i="58"/>
  <c r="G42" i="58"/>
  <c r="I40" i="58"/>
  <c r="J40" i="58" s="1"/>
  <c r="C25" i="58"/>
  <c r="I25" i="58" s="1"/>
  <c r="J25" i="58" s="1"/>
  <c r="I20" i="58"/>
  <c r="J20" i="58" s="1"/>
  <c r="D15" i="58"/>
  <c r="I15" i="58" s="1"/>
  <c r="J15" i="58" s="1"/>
  <c r="I37" i="58"/>
  <c r="J37" i="58" s="1"/>
  <c r="D42" i="58"/>
  <c r="I42" i="58" s="1"/>
  <c r="J42" i="58" s="1"/>
  <c r="I26" i="58"/>
  <c r="J26" i="58" s="1"/>
  <c r="Y41" i="59"/>
  <c r="AE41" i="59" s="1"/>
  <c r="V41" i="59"/>
  <c r="C43" i="58"/>
  <c r="D10" i="58"/>
  <c r="BR48" i="68" l="1"/>
  <c r="N40" i="67"/>
  <c r="N42" i="67" s="1"/>
  <c r="D43" i="58"/>
  <c r="I10" i="58"/>
  <c r="C52" i="58"/>
  <c r="C44" i="58"/>
  <c r="G44" i="58"/>
  <c r="G52" i="58"/>
  <c r="I43" i="58" l="1"/>
  <c r="J10" i="58"/>
  <c r="D52" i="58"/>
  <c r="D44" i="58"/>
  <c r="I44" i="58" l="1"/>
  <c r="I52" i="58"/>
  <c r="J43" i="5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3" authorId="0" shapeId="0" xr:uid="{C4E1638D-057F-4FEF-8D43-5CC8847FD1D0}">
      <text>
        <r>
          <rPr>
            <b/>
            <sz val="9"/>
            <color indexed="81"/>
            <rFont val="ＭＳ Ｐゴシック"/>
            <family val="3"/>
            <charset val="128"/>
          </rPr>
          <t xml:space="preserve">
・船員法第111条事業状況報告書より引用。
平成21年度分については、未提出事業者の分は計上していない。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 authorId="0" shapeId="0" xr:uid="{D6547D6B-9AD4-4C04-BB09-7719F987E619}">
      <text>
        <r>
          <rPr>
            <b/>
            <sz val="9"/>
            <color indexed="81"/>
            <rFont val="ＭＳ Ｐゴシック"/>
            <family val="3"/>
            <charset val="128"/>
          </rPr>
          <t xml:space="preserve">
・船員法事務半期報告書より引用。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 authorId="0" shapeId="0" xr:uid="{62B3295F-DB8F-4B48-8ADE-79AFF4F1F45B}">
      <text>
        <r>
          <rPr>
            <b/>
            <sz val="9"/>
            <color indexed="81"/>
            <rFont val="ＭＳ Ｐゴシック"/>
            <family val="3"/>
            <charset val="128"/>
          </rPr>
          <t xml:space="preserve">
・「事業者数ほか」シートの合計数より引用。</t>
        </r>
      </text>
    </comment>
    <comment ref="B11" authorId="0" shapeId="0" xr:uid="{1245BA94-0602-4D2D-96BF-734CC7F6312F}">
      <text>
        <r>
          <rPr>
            <b/>
            <sz val="9"/>
            <color indexed="81"/>
            <rFont val="ＭＳ Ｐゴシック"/>
            <family val="3"/>
            <charset val="128"/>
          </rPr>
          <t xml:space="preserve">
・東北運輸局管内における船員災害・疾病発生状況より引用。</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177F8705-4668-461B-90E5-2FD538683548}">
      <text>
        <r>
          <rPr>
            <b/>
            <sz val="9"/>
            <color indexed="81"/>
            <rFont val="ＭＳ Ｐゴシック"/>
            <family val="3"/>
            <charset val="128"/>
          </rPr>
          <t xml:space="preserve">
・東北運輸局管内における船員災害・疾病発生状況より引用。</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F56BAA02-812D-44F6-9962-FD898666D366}">
      <text>
        <r>
          <rPr>
            <b/>
            <sz val="9"/>
            <color indexed="81"/>
            <rFont val="ＭＳ Ｐゴシック"/>
            <family val="3"/>
            <charset val="128"/>
          </rPr>
          <t xml:space="preserve">
・東北運輸局管内における船員災害・疾病発生状況より引用。</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68854EA3-1EAE-4CB5-926C-0A7BB1D638C8}">
      <text>
        <r>
          <rPr>
            <b/>
            <sz val="9"/>
            <color indexed="81"/>
            <rFont val="ＭＳ Ｐゴシック"/>
            <family val="3"/>
            <charset val="128"/>
          </rPr>
          <t xml:space="preserve">
・東北運輸局管内における船員災害・疾病発生状況より引用。</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 authorId="0" shapeId="0" xr:uid="{ADA3C231-4DD0-47C6-A410-69327C2EDD5C}">
      <text>
        <r>
          <rPr>
            <b/>
            <sz val="9"/>
            <color indexed="81"/>
            <rFont val="ＭＳ Ｐゴシック"/>
            <family val="3"/>
            <charset val="128"/>
          </rPr>
          <t xml:space="preserve">
・東北運輸局管内における船員災害・疾病発生状況より引用。</t>
        </r>
      </text>
    </comment>
  </commentList>
</comments>
</file>

<file path=xl/sharedStrings.xml><?xml version="1.0" encoding="utf-8"?>
<sst xmlns="http://schemas.openxmlformats.org/spreadsheetml/2006/main" count="2070" uniqueCount="1059">
  <si>
    <t>番号</t>
    <rPh sb="0" eb="2">
      <t>バンゴウ</t>
    </rPh>
    <phoneticPr fontId="5"/>
  </si>
  <si>
    <t>タイトル</t>
    <phoneticPr fontId="5"/>
  </si>
  <si>
    <t>　(1) 海上貨物輸送</t>
    <rPh sb="5" eb="7">
      <t>カイジョウ</t>
    </rPh>
    <rPh sb="7" eb="9">
      <t>カモツ</t>
    </rPh>
    <rPh sb="9" eb="11">
      <t>ユソウ</t>
    </rPh>
    <phoneticPr fontId="5"/>
  </si>
  <si>
    <t>　 ① 県別海上貨物取扱量</t>
    <rPh sb="4" eb="6">
      <t>ケンベツ</t>
    </rPh>
    <rPh sb="6" eb="8">
      <t>カイジョウ</t>
    </rPh>
    <rPh sb="8" eb="10">
      <t>カモツ</t>
    </rPh>
    <rPh sb="10" eb="13">
      <t>トリアツカイリョウ</t>
    </rPh>
    <phoneticPr fontId="5"/>
  </si>
  <si>
    <t>県別</t>
    <rPh sb="0" eb="2">
      <t>ケンベツ</t>
    </rPh>
    <phoneticPr fontId="5"/>
  </si>
  <si>
    <t>青　　森</t>
    <rPh sb="0" eb="1">
      <t>アオ</t>
    </rPh>
    <rPh sb="3" eb="4">
      <t>モリ</t>
    </rPh>
    <phoneticPr fontId="5"/>
  </si>
  <si>
    <t>岩　　手</t>
    <rPh sb="0" eb="1">
      <t>イワ</t>
    </rPh>
    <rPh sb="3" eb="4">
      <t>テ</t>
    </rPh>
    <phoneticPr fontId="5"/>
  </si>
  <si>
    <t>宮　　城</t>
    <rPh sb="0" eb="1">
      <t>ミヤ</t>
    </rPh>
    <rPh sb="3" eb="4">
      <t>シロ</t>
    </rPh>
    <phoneticPr fontId="5"/>
  </si>
  <si>
    <t>秋　　田</t>
    <rPh sb="0" eb="1">
      <t>アキ</t>
    </rPh>
    <rPh sb="3" eb="4">
      <t>タ</t>
    </rPh>
    <phoneticPr fontId="5"/>
  </si>
  <si>
    <t>山　　形</t>
    <rPh sb="0" eb="1">
      <t>ヤマ</t>
    </rPh>
    <rPh sb="3" eb="4">
      <t>カタチ</t>
    </rPh>
    <phoneticPr fontId="5"/>
  </si>
  <si>
    <t>福　　島</t>
    <rPh sb="0" eb="1">
      <t>フク</t>
    </rPh>
    <rPh sb="3" eb="4">
      <t>シマ</t>
    </rPh>
    <phoneticPr fontId="5"/>
  </si>
  <si>
    <t>合　　計</t>
    <rPh sb="0" eb="1">
      <t>ゴウ</t>
    </rPh>
    <rPh sb="3" eb="4">
      <t>ケイ</t>
    </rPh>
    <phoneticPr fontId="5"/>
  </si>
  <si>
    <t>前年比増減</t>
    <rPh sb="0" eb="3">
      <t>ゼンネンヒ</t>
    </rPh>
    <rPh sb="3" eb="5">
      <t>ゾウゲン</t>
    </rPh>
    <phoneticPr fontId="5"/>
  </si>
  <si>
    <t>区分</t>
    <rPh sb="0" eb="2">
      <t>クブン</t>
    </rPh>
    <phoneticPr fontId="5"/>
  </si>
  <si>
    <t>２９年</t>
    <rPh sb="2" eb="3">
      <t>ネン</t>
    </rPh>
    <phoneticPr fontId="5"/>
  </si>
  <si>
    <t>農水産品</t>
    <rPh sb="0" eb="3">
      <t>ノウスイサン</t>
    </rPh>
    <rPh sb="3" eb="4">
      <t>ヒン</t>
    </rPh>
    <phoneticPr fontId="5"/>
  </si>
  <si>
    <t>移　入</t>
    <rPh sb="0" eb="1">
      <t>ワタル</t>
    </rPh>
    <rPh sb="2" eb="3">
      <t>イ</t>
    </rPh>
    <phoneticPr fontId="5"/>
  </si>
  <si>
    <t>移　出</t>
    <rPh sb="0" eb="1">
      <t>ワタル</t>
    </rPh>
    <rPh sb="2" eb="3">
      <t>デ</t>
    </rPh>
    <phoneticPr fontId="5"/>
  </si>
  <si>
    <t>輸　入</t>
    <rPh sb="0" eb="1">
      <t>ユ</t>
    </rPh>
    <rPh sb="2" eb="3">
      <t>イ</t>
    </rPh>
    <phoneticPr fontId="5"/>
  </si>
  <si>
    <t>輸　出</t>
    <rPh sb="0" eb="1">
      <t>ユ</t>
    </rPh>
    <rPh sb="2" eb="3">
      <t>デ</t>
    </rPh>
    <phoneticPr fontId="5"/>
  </si>
  <si>
    <t>合　計</t>
    <rPh sb="0" eb="1">
      <t>ゴウ</t>
    </rPh>
    <rPh sb="2" eb="3">
      <t>ケイ</t>
    </rPh>
    <phoneticPr fontId="5"/>
  </si>
  <si>
    <t>林産品</t>
    <rPh sb="0" eb="2">
      <t>リンサン</t>
    </rPh>
    <rPh sb="2" eb="3">
      <t>ヒン</t>
    </rPh>
    <phoneticPr fontId="5"/>
  </si>
  <si>
    <t>鉱産品</t>
    <rPh sb="0" eb="2">
      <t>コウサン</t>
    </rPh>
    <rPh sb="2" eb="3">
      <t>シナ</t>
    </rPh>
    <phoneticPr fontId="5"/>
  </si>
  <si>
    <t>　工業品　　　　　　　　金属・機械</t>
    <rPh sb="1" eb="2">
      <t>タクミ</t>
    </rPh>
    <rPh sb="2" eb="3">
      <t>ギョウ</t>
    </rPh>
    <rPh sb="3" eb="4">
      <t>シナ</t>
    </rPh>
    <phoneticPr fontId="5"/>
  </si>
  <si>
    <t>化学工業品</t>
    <rPh sb="0" eb="2">
      <t>カガク</t>
    </rPh>
    <rPh sb="2" eb="4">
      <t>コウギョウ</t>
    </rPh>
    <rPh sb="4" eb="5">
      <t>シナ</t>
    </rPh>
    <phoneticPr fontId="5"/>
  </si>
  <si>
    <t>軽工業品</t>
    <rPh sb="0" eb="1">
      <t>ケイ</t>
    </rPh>
    <rPh sb="1" eb="3">
      <t>コウギョウ</t>
    </rPh>
    <rPh sb="3" eb="4">
      <t>シナ</t>
    </rPh>
    <phoneticPr fontId="5"/>
  </si>
  <si>
    <t>その他</t>
    <rPh sb="2" eb="3">
      <t>タ</t>
    </rPh>
    <phoneticPr fontId="5"/>
  </si>
  <si>
    <t>揚</t>
    <rPh sb="0" eb="1">
      <t>ア</t>
    </rPh>
    <phoneticPr fontId="5"/>
  </si>
  <si>
    <t>積</t>
    <rPh sb="0" eb="1">
      <t>ツ</t>
    </rPh>
    <phoneticPr fontId="5"/>
  </si>
  <si>
    <t>合　　　　計</t>
    <rPh sb="0" eb="1">
      <t>ゴウ</t>
    </rPh>
    <rPh sb="5" eb="6">
      <t>ケイ</t>
    </rPh>
    <phoneticPr fontId="5"/>
  </si>
  <si>
    <t>前年比（％）</t>
    <rPh sb="0" eb="3">
      <t>ゼンネンヒ</t>
    </rPh>
    <phoneticPr fontId="5"/>
  </si>
  <si>
    <t>（注）</t>
    <rPh sb="1" eb="2">
      <t>チュウ</t>
    </rPh>
    <phoneticPr fontId="5"/>
  </si>
  <si>
    <t xml:space="preserve"> １.　その他は、雑工業品、特殊品、分類不能のものである。</t>
    <rPh sb="6" eb="7">
      <t>タ</t>
    </rPh>
    <rPh sb="9" eb="10">
      <t>ザツ</t>
    </rPh>
    <rPh sb="10" eb="13">
      <t>コウギョウヒン</t>
    </rPh>
    <rPh sb="14" eb="17">
      <t>トクシュヒン</t>
    </rPh>
    <rPh sb="18" eb="20">
      <t>ブンルイ</t>
    </rPh>
    <rPh sb="20" eb="22">
      <t>フノウ</t>
    </rPh>
    <phoneticPr fontId="5"/>
  </si>
  <si>
    <t>（資料：各県港湾統計より）</t>
    <rPh sb="1" eb="3">
      <t>シリョウ</t>
    </rPh>
    <rPh sb="4" eb="6">
      <t>カクケン</t>
    </rPh>
    <rPh sb="6" eb="8">
      <t>コウワン</t>
    </rPh>
    <rPh sb="8" eb="10">
      <t>トウケイ</t>
    </rPh>
    <phoneticPr fontId="5"/>
  </si>
  <si>
    <t xml:space="preserve"> ２.　本表は主要港湾における取扱量である。</t>
    <rPh sb="4" eb="5">
      <t>ホン</t>
    </rPh>
    <rPh sb="5" eb="6">
      <t>ヒョウ</t>
    </rPh>
    <rPh sb="7" eb="9">
      <t>シュヨウ</t>
    </rPh>
    <rPh sb="9" eb="11">
      <t>コウワン</t>
    </rPh>
    <rPh sb="15" eb="17">
      <t>トリアツカイ</t>
    </rPh>
    <rPh sb="17" eb="18">
      <t>リョウ</t>
    </rPh>
    <phoneticPr fontId="5"/>
  </si>
  <si>
    <t xml:space="preserve"> ３.　自動車航送船により輸送された自動車及びその積荷を含まない。</t>
    <rPh sb="4" eb="7">
      <t>ジドウシャ</t>
    </rPh>
    <rPh sb="7" eb="8">
      <t>ワタル</t>
    </rPh>
    <rPh sb="8" eb="9">
      <t>ソウ</t>
    </rPh>
    <rPh sb="9" eb="10">
      <t>セン</t>
    </rPh>
    <rPh sb="13" eb="15">
      <t>ユソウ</t>
    </rPh>
    <rPh sb="18" eb="21">
      <t>ジドウシャ</t>
    </rPh>
    <rPh sb="21" eb="22">
      <t>オヨ</t>
    </rPh>
    <rPh sb="25" eb="26">
      <t>ツ</t>
    </rPh>
    <rPh sb="26" eb="27">
      <t>ニ</t>
    </rPh>
    <rPh sb="28" eb="29">
      <t>フク</t>
    </rPh>
    <phoneticPr fontId="5"/>
  </si>
  <si>
    <t>　② 主要港湾別・海上貨物取扱量</t>
    <rPh sb="3" eb="5">
      <t>シュヨウ</t>
    </rPh>
    <rPh sb="5" eb="7">
      <t>コウワン</t>
    </rPh>
    <rPh sb="7" eb="8">
      <t>ベツ</t>
    </rPh>
    <rPh sb="9" eb="11">
      <t>カイジョウ</t>
    </rPh>
    <rPh sb="11" eb="13">
      <t>カモツ</t>
    </rPh>
    <rPh sb="13" eb="16">
      <t>トリアツカイリョウ</t>
    </rPh>
    <phoneticPr fontId="5"/>
  </si>
  <si>
    <t>港別</t>
    <rPh sb="0" eb="1">
      <t>ミナト</t>
    </rPh>
    <rPh sb="1" eb="2">
      <t>ベツ</t>
    </rPh>
    <phoneticPr fontId="5"/>
  </si>
  <si>
    <t>八　戸</t>
    <rPh sb="0" eb="1">
      <t>ハチ</t>
    </rPh>
    <rPh sb="2" eb="3">
      <t>ト</t>
    </rPh>
    <phoneticPr fontId="5"/>
  </si>
  <si>
    <t>大　湊</t>
    <rPh sb="0" eb="1">
      <t>ダイ</t>
    </rPh>
    <rPh sb="2" eb="3">
      <t>ミナト</t>
    </rPh>
    <phoneticPr fontId="5"/>
  </si>
  <si>
    <t>久　慈</t>
    <rPh sb="0" eb="1">
      <t>ヒサシ</t>
    </rPh>
    <rPh sb="2" eb="3">
      <t>イツク</t>
    </rPh>
    <phoneticPr fontId="5"/>
  </si>
  <si>
    <t>宮　古</t>
    <rPh sb="0" eb="1">
      <t>ミヤ</t>
    </rPh>
    <rPh sb="2" eb="3">
      <t>フル</t>
    </rPh>
    <phoneticPr fontId="5"/>
  </si>
  <si>
    <t>釜　石</t>
    <rPh sb="0" eb="1">
      <t>カマ</t>
    </rPh>
    <rPh sb="2" eb="3">
      <t>イシ</t>
    </rPh>
    <phoneticPr fontId="5"/>
  </si>
  <si>
    <t>大船渡</t>
    <rPh sb="0" eb="3">
      <t>オオフナト</t>
    </rPh>
    <phoneticPr fontId="5"/>
  </si>
  <si>
    <t>塩　竈</t>
    <rPh sb="0" eb="1">
      <t>シオ</t>
    </rPh>
    <rPh sb="2" eb="3">
      <t>カマド</t>
    </rPh>
    <phoneticPr fontId="5"/>
  </si>
  <si>
    <t>仙　台</t>
    <rPh sb="0" eb="1">
      <t>セン</t>
    </rPh>
    <rPh sb="2" eb="3">
      <t>ダイ</t>
    </rPh>
    <phoneticPr fontId="5"/>
  </si>
  <si>
    <t>石　巻</t>
    <rPh sb="0" eb="1">
      <t>イシ</t>
    </rPh>
    <rPh sb="2" eb="3">
      <t>カン</t>
    </rPh>
    <phoneticPr fontId="5"/>
  </si>
  <si>
    <t>能　代</t>
    <rPh sb="0" eb="1">
      <t>ノウ</t>
    </rPh>
    <rPh sb="2" eb="3">
      <t>ダイ</t>
    </rPh>
    <phoneticPr fontId="5"/>
  </si>
  <si>
    <t>船　川</t>
    <rPh sb="0" eb="1">
      <t>フネ</t>
    </rPh>
    <rPh sb="2" eb="3">
      <t>カワ</t>
    </rPh>
    <phoneticPr fontId="5"/>
  </si>
  <si>
    <t>秋　田</t>
    <rPh sb="0" eb="1">
      <t>アキ</t>
    </rPh>
    <rPh sb="2" eb="3">
      <t>タ</t>
    </rPh>
    <phoneticPr fontId="5"/>
  </si>
  <si>
    <t>酒　田</t>
    <rPh sb="0" eb="1">
      <t>サケ</t>
    </rPh>
    <rPh sb="2" eb="3">
      <t>タ</t>
    </rPh>
    <phoneticPr fontId="5"/>
  </si>
  <si>
    <t>小名浜</t>
    <rPh sb="0" eb="3">
      <t>オナハマ</t>
    </rPh>
    <phoneticPr fontId="5"/>
  </si>
  <si>
    <t>相　馬</t>
    <rPh sb="0" eb="1">
      <t>ソウ</t>
    </rPh>
    <rPh sb="2" eb="3">
      <t>ウマ</t>
    </rPh>
    <phoneticPr fontId="5"/>
  </si>
  <si>
    <t>青森県</t>
    <rPh sb="0" eb="3">
      <t>アオモリケン</t>
    </rPh>
    <phoneticPr fontId="5"/>
  </si>
  <si>
    <t>岩手県</t>
    <rPh sb="0" eb="3">
      <t>イワテケン</t>
    </rPh>
    <phoneticPr fontId="5"/>
  </si>
  <si>
    <t>秋田県</t>
    <rPh sb="0" eb="3">
      <t>アキタケン</t>
    </rPh>
    <phoneticPr fontId="5"/>
  </si>
  <si>
    <t>山形県</t>
    <rPh sb="0" eb="3">
      <t>ヤマガタケン</t>
    </rPh>
    <phoneticPr fontId="5"/>
  </si>
  <si>
    <t>計</t>
    <rPh sb="0" eb="1">
      <t>ケイ</t>
    </rPh>
    <phoneticPr fontId="5"/>
  </si>
  <si>
    <t>移入</t>
    <rPh sb="0" eb="1">
      <t>ワタル</t>
    </rPh>
    <rPh sb="1" eb="2">
      <t>イ</t>
    </rPh>
    <phoneticPr fontId="5"/>
  </si>
  <si>
    <t>移出</t>
    <rPh sb="0" eb="1">
      <t>ワタル</t>
    </rPh>
    <rPh sb="1" eb="2">
      <t>デ</t>
    </rPh>
    <phoneticPr fontId="5"/>
  </si>
  <si>
    <t>輸入</t>
    <rPh sb="0" eb="1">
      <t>ユ</t>
    </rPh>
    <rPh sb="1" eb="2">
      <t>イ</t>
    </rPh>
    <phoneticPr fontId="5"/>
  </si>
  <si>
    <t>輸出</t>
    <rPh sb="0" eb="1">
      <t>ユ</t>
    </rPh>
    <rPh sb="1" eb="2">
      <t>デ</t>
    </rPh>
    <phoneticPr fontId="5"/>
  </si>
  <si>
    <t>合計</t>
    <rPh sb="0" eb="1">
      <t>ゴウ</t>
    </rPh>
    <rPh sb="1" eb="2">
      <t>ケイ</t>
    </rPh>
    <phoneticPr fontId="5"/>
  </si>
  <si>
    <t>２８年</t>
    <rPh sb="2" eb="3">
      <t>ネン</t>
    </rPh>
    <phoneticPr fontId="5"/>
  </si>
  <si>
    <t>２７年</t>
    <rPh sb="2" eb="3">
      <t>ネン</t>
    </rPh>
    <phoneticPr fontId="5"/>
  </si>
  <si>
    <t>２６年</t>
    <rPh sb="2" eb="3">
      <t>ネン</t>
    </rPh>
    <phoneticPr fontId="5"/>
  </si>
  <si>
    <t>２５年</t>
    <rPh sb="2" eb="3">
      <t>ネン</t>
    </rPh>
    <phoneticPr fontId="5"/>
  </si>
  <si>
    <t>２４年</t>
    <rPh sb="2" eb="3">
      <t>ネン</t>
    </rPh>
    <phoneticPr fontId="5"/>
  </si>
  <si>
    <t>２３年</t>
    <rPh sb="2" eb="3">
      <t>ネン</t>
    </rPh>
    <phoneticPr fontId="5"/>
  </si>
  <si>
    <t>２２年</t>
    <rPh sb="2" eb="3">
      <t>ネン</t>
    </rPh>
    <phoneticPr fontId="5"/>
  </si>
  <si>
    <t>海上輸送の現況</t>
    <phoneticPr fontId="3"/>
  </si>
  <si>
    <t>内航海運の現状</t>
    <phoneticPr fontId="3"/>
  </si>
  <si>
    <t>海上貨物輸送 県別海上貨物取扱量</t>
    <phoneticPr fontId="3"/>
  </si>
  <si>
    <t>海上貨物輸送 主要港湾別・海上貨物取扱量</t>
    <phoneticPr fontId="3"/>
  </si>
  <si>
    <t xml:space="preserve"> (2) 内航海運の現状</t>
    <rPh sb="5" eb="7">
      <t>ナイコウ</t>
    </rPh>
    <rPh sb="7" eb="9">
      <t>カイウン</t>
    </rPh>
    <rPh sb="10" eb="12">
      <t>ゲンジョウ</t>
    </rPh>
    <phoneticPr fontId="5"/>
  </si>
  <si>
    <t>　① 内航海運事業者数</t>
    <rPh sb="3" eb="5">
      <t>ナイコウ</t>
    </rPh>
    <rPh sb="5" eb="7">
      <t>カイウン</t>
    </rPh>
    <rPh sb="7" eb="8">
      <t>ゴト</t>
    </rPh>
    <rPh sb="8" eb="11">
      <t>ギョウシャスウ</t>
    </rPh>
    <phoneticPr fontId="5"/>
  </si>
  <si>
    <t>登　録</t>
    <rPh sb="0" eb="1">
      <t>ノボル</t>
    </rPh>
    <rPh sb="2" eb="3">
      <t>ロク</t>
    </rPh>
    <phoneticPr fontId="5"/>
  </si>
  <si>
    <t>運送事業者</t>
  </si>
  <si>
    <t>貸渡事業者</t>
  </si>
  <si>
    <t>計</t>
  </si>
  <si>
    <t>合     　計</t>
    <phoneticPr fontId="5"/>
  </si>
  <si>
    <t>（注）　１．届出事業者とは総トン数１００トン未満の船舶により、内航運送業又は内航船舶貸渡業を</t>
    <rPh sb="1" eb="2">
      <t>チュウ</t>
    </rPh>
    <rPh sb="6" eb="7">
      <t>トド</t>
    </rPh>
    <rPh sb="7" eb="8">
      <t>デ</t>
    </rPh>
    <rPh sb="8" eb="11">
      <t>ジギョウシャ</t>
    </rPh>
    <rPh sb="13" eb="14">
      <t>ソウ</t>
    </rPh>
    <rPh sb="16" eb="17">
      <t>スウ</t>
    </rPh>
    <rPh sb="22" eb="24">
      <t>ミマン</t>
    </rPh>
    <rPh sb="25" eb="27">
      <t>センパク</t>
    </rPh>
    <rPh sb="31" eb="33">
      <t>ナイコウ</t>
    </rPh>
    <rPh sb="33" eb="36">
      <t>ウンソウギョウ</t>
    </rPh>
    <rPh sb="36" eb="37">
      <t>マタ</t>
    </rPh>
    <rPh sb="38" eb="40">
      <t>ナイコウ</t>
    </rPh>
    <rPh sb="40" eb="42">
      <t>センパク</t>
    </rPh>
    <rPh sb="42" eb="43">
      <t>カ</t>
    </rPh>
    <rPh sb="43" eb="44">
      <t>ワタ</t>
    </rPh>
    <rPh sb="44" eb="45">
      <t>ギョウ</t>
    </rPh>
    <phoneticPr fontId="5"/>
  </si>
  <si>
    <t>　　　　　　含む事業者をいい、許可事業者とは届出事業者以外の事業者をいう。</t>
    <rPh sb="6" eb="7">
      <t>フク</t>
    </rPh>
    <rPh sb="8" eb="11">
      <t>ジギョウシャ</t>
    </rPh>
    <rPh sb="15" eb="17">
      <t>キョカ</t>
    </rPh>
    <rPh sb="17" eb="20">
      <t>ジギョウシャ</t>
    </rPh>
    <rPh sb="22" eb="23">
      <t>トド</t>
    </rPh>
    <rPh sb="23" eb="24">
      <t>デ</t>
    </rPh>
    <rPh sb="24" eb="27">
      <t>ジギョウシャ</t>
    </rPh>
    <rPh sb="27" eb="29">
      <t>イガイ</t>
    </rPh>
    <rPh sb="30" eb="33">
      <t>ジギョウシャ</t>
    </rPh>
    <phoneticPr fontId="5"/>
  </si>
  <si>
    <t>　② 内航海運事業者資本金規模別状況</t>
    <rPh sb="3" eb="5">
      <t>ナイコウ</t>
    </rPh>
    <rPh sb="5" eb="7">
      <t>カイウン</t>
    </rPh>
    <rPh sb="7" eb="8">
      <t>ゴト</t>
    </rPh>
    <rPh sb="8" eb="10">
      <t>ギョウシャ</t>
    </rPh>
    <rPh sb="10" eb="13">
      <t>シホンキン</t>
    </rPh>
    <rPh sb="13" eb="15">
      <t>キボ</t>
    </rPh>
    <rPh sb="15" eb="16">
      <t>ベツ</t>
    </rPh>
    <rPh sb="16" eb="18">
      <t>ジョウキョウ</t>
    </rPh>
    <phoneticPr fontId="5"/>
  </si>
  <si>
    <t>業種別　</t>
    <rPh sb="0" eb="3">
      <t>ギョウシュベツ</t>
    </rPh>
    <phoneticPr fontId="5"/>
  </si>
  <si>
    <t>運送業</t>
    <rPh sb="0" eb="3">
      <t>ウンソウギョウ</t>
    </rPh>
    <phoneticPr fontId="5"/>
  </si>
  <si>
    <t>貸渡業</t>
    <phoneticPr fontId="5"/>
  </si>
  <si>
    <t>構成比（％）</t>
    <rPh sb="0" eb="3">
      <t>コウセイヒ</t>
    </rPh>
    <phoneticPr fontId="5"/>
  </si>
  <si>
    <t>　資本金別</t>
    <rPh sb="1" eb="4">
      <t>シホンキン</t>
    </rPh>
    <rPh sb="4" eb="5">
      <t>ベツ</t>
    </rPh>
    <phoneticPr fontId="5"/>
  </si>
  <si>
    <t>個　　　　人</t>
    <rPh sb="0" eb="1">
      <t>コ</t>
    </rPh>
    <rPh sb="5" eb="6">
      <t>ヒト</t>
    </rPh>
    <phoneticPr fontId="5"/>
  </si>
  <si>
    <t>1000万円未満</t>
    <rPh sb="4" eb="5">
      <t>マン</t>
    </rPh>
    <rPh sb="5" eb="6">
      <t>エン</t>
    </rPh>
    <rPh sb="6" eb="8">
      <t>ミマン</t>
    </rPh>
    <phoneticPr fontId="5"/>
  </si>
  <si>
    <t>5000万円未満</t>
    <phoneticPr fontId="5"/>
  </si>
  <si>
    <t>5000万円以上</t>
    <rPh sb="4" eb="5">
      <t>マン</t>
    </rPh>
    <rPh sb="5" eb="6">
      <t>エン</t>
    </rPh>
    <rPh sb="6" eb="8">
      <t>イジョウ</t>
    </rPh>
    <phoneticPr fontId="5"/>
  </si>
  <si>
    <t>（注）　１．許可事業者のみを対象とした。</t>
    <rPh sb="6" eb="8">
      <t>キョカ</t>
    </rPh>
    <rPh sb="8" eb="11">
      <t>ジギョウシャ</t>
    </rPh>
    <rPh sb="14" eb="16">
      <t>タイショウ</t>
    </rPh>
    <phoneticPr fontId="5"/>
  </si>
  <si>
    <t xml:space="preserve"> (3) 旅客航路事業の現況</t>
    <rPh sb="5" eb="7">
      <t>リョキャク</t>
    </rPh>
    <rPh sb="7" eb="9">
      <t>コウロ</t>
    </rPh>
    <rPh sb="9" eb="11">
      <t>ジギョウ</t>
    </rPh>
    <rPh sb="12" eb="14">
      <t>ゲンキョウ</t>
    </rPh>
    <phoneticPr fontId="5"/>
  </si>
  <si>
    <t>　① 事業者数及び航路数</t>
    <rPh sb="3" eb="6">
      <t>ジギョウシャ</t>
    </rPh>
    <rPh sb="6" eb="7">
      <t>スウ</t>
    </rPh>
    <rPh sb="7" eb="8">
      <t>オヨ</t>
    </rPh>
    <rPh sb="9" eb="11">
      <t>コウロ</t>
    </rPh>
    <rPh sb="11" eb="12">
      <t>スウ</t>
    </rPh>
    <phoneticPr fontId="5"/>
  </si>
  <si>
    <t>事業者数</t>
    <rPh sb="0" eb="3">
      <t>ジギョウシャ</t>
    </rPh>
    <rPh sb="3" eb="4">
      <t>スウ</t>
    </rPh>
    <phoneticPr fontId="5"/>
  </si>
  <si>
    <t>航　　　　　路　　　　　数</t>
    <rPh sb="0" eb="1">
      <t>ワタル</t>
    </rPh>
    <rPh sb="6" eb="7">
      <t>ミチ</t>
    </rPh>
    <rPh sb="12" eb="13">
      <t>スウ</t>
    </rPh>
    <phoneticPr fontId="5"/>
  </si>
  <si>
    <t>一般旅客定期航路</t>
    <rPh sb="0" eb="2">
      <t>イッパン</t>
    </rPh>
    <rPh sb="2" eb="4">
      <t>リョカク</t>
    </rPh>
    <rPh sb="4" eb="6">
      <t>テイキ</t>
    </rPh>
    <rPh sb="6" eb="8">
      <t>コウロ</t>
    </rPh>
    <phoneticPr fontId="5"/>
  </si>
  <si>
    <t>旅客不定期航路</t>
    <rPh sb="0" eb="2">
      <t>リョカク</t>
    </rPh>
    <rPh sb="2" eb="3">
      <t>フ</t>
    </rPh>
    <rPh sb="3" eb="5">
      <t>テイキ</t>
    </rPh>
    <rPh sb="5" eb="7">
      <t>コウロ</t>
    </rPh>
    <phoneticPr fontId="5"/>
  </si>
  <si>
    <t>合計</t>
    <rPh sb="0" eb="2">
      <t>ゴウケイ</t>
    </rPh>
    <phoneticPr fontId="5"/>
  </si>
  <si>
    <t>管轄</t>
    <rPh sb="0" eb="2">
      <t>カンカツ</t>
    </rPh>
    <phoneticPr fontId="5"/>
  </si>
  <si>
    <t>離島</t>
    <rPh sb="0" eb="2">
      <t>リトウ</t>
    </rPh>
    <phoneticPr fontId="5"/>
  </si>
  <si>
    <t>小計</t>
    <rPh sb="0" eb="2">
      <t>ショウケイ</t>
    </rPh>
    <phoneticPr fontId="5"/>
  </si>
  <si>
    <t>青　森</t>
    <rPh sb="0" eb="1">
      <t>アオ</t>
    </rPh>
    <rPh sb="2" eb="3">
      <t>モリ</t>
    </rPh>
    <phoneticPr fontId="5"/>
  </si>
  <si>
    <t>岩　手</t>
    <rPh sb="0" eb="1">
      <t>イワ</t>
    </rPh>
    <rPh sb="2" eb="3">
      <t>テ</t>
    </rPh>
    <phoneticPr fontId="5"/>
  </si>
  <si>
    <t>気仙沼</t>
    <rPh sb="0" eb="3">
      <t>ケセンヌマ</t>
    </rPh>
    <phoneticPr fontId="5"/>
  </si>
  <si>
    <t>本　局</t>
    <rPh sb="0" eb="1">
      <t>ホン</t>
    </rPh>
    <rPh sb="2" eb="3">
      <t>キョク</t>
    </rPh>
    <phoneticPr fontId="5"/>
  </si>
  <si>
    <t>山　形</t>
    <rPh sb="0" eb="1">
      <t>ヤマ</t>
    </rPh>
    <rPh sb="2" eb="3">
      <t>カタチ</t>
    </rPh>
    <phoneticPr fontId="5"/>
  </si>
  <si>
    <t>福　島</t>
    <rPh sb="0" eb="1">
      <t>フク</t>
    </rPh>
    <rPh sb="2" eb="3">
      <t>シマ</t>
    </rPh>
    <phoneticPr fontId="5"/>
  </si>
  <si>
    <t>（注）八戸と岩手及び本局と山形で重複事業者あり。</t>
    <rPh sb="3" eb="5">
      <t>ハチノヘ</t>
    </rPh>
    <rPh sb="6" eb="8">
      <t>イワテ</t>
    </rPh>
    <rPh sb="8" eb="9">
      <t>オヨ</t>
    </rPh>
    <rPh sb="10" eb="12">
      <t>ホンキョク</t>
    </rPh>
    <rPh sb="13" eb="15">
      <t>ヤマガタ</t>
    </rPh>
    <rPh sb="16" eb="18">
      <t>ジュウフク</t>
    </rPh>
    <rPh sb="18" eb="21">
      <t>ジギョウシャ</t>
    </rPh>
    <phoneticPr fontId="5"/>
  </si>
  <si>
    <t>　② 事業者数及び航路数の推移</t>
    <rPh sb="3" eb="6">
      <t>ジギョウシャ</t>
    </rPh>
    <rPh sb="6" eb="7">
      <t>スウ</t>
    </rPh>
    <rPh sb="7" eb="8">
      <t>オヨ</t>
    </rPh>
    <rPh sb="9" eb="11">
      <t>コウロ</t>
    </rPh>
    <rPh sb="11" eb="12">
      <t>スウ</t>
    </rPh>
    <rPh sb="13" eb="15">
      <t>スイイ</t>
    </rPh>
    <phoneticPr fontId="5"/>
  </si>
  <si>
    <t>年度</t>
    <rPh sb="0" eb="2">
      <t>ネンド</t>
    </rPh>
    <phoneticPr fontId="5"/>
  </si>
  <si>
    <t>事項</t>
    <rPh sb="0" eb="2">
      <t>ジコウ</t>
    </rPh>
    <phoneticPr fontId="5"/>
  </si>
  <si>
    <t>定期航路</t>
    <rPh sb="0" eb="2">
      <t>テイキ</t>
    </rPh>
    <rPh sb="2" eb="4">
      <t>コウロ</t>
    </rPh>
    <phoneticPr fontId="5"/>
  </si>
  <si>
    <t>不定期航路</t>
    <rPh sb="0" eb="3">
      <t>フテイキ</t>
    </rPh>
    <rPh sb="3" eb="5">
      <t>コウロ</t>
    </rPh>
    <phoneticPr fontId="5"/>
  </si>
  <si>
    <t>航路数</t>
    <rPh sb="0" eb="2">
      <t>コウロ</t>
    </rPh>
    <rPh sb="2" eb="3">
      <t>スウ</t>
    </rPh>
    <phoneticPr fontId="5"/>
  </si>
  <si>
    <t>（注）（　）内は、定期航路と不定期航路を兼業しているものの内数である。</t>
    <rPh sb="1" eb="2">
      <t>チュウ</t>
    </rPh>
    <rPh sb="6" eb="7">
      <t>ナイ</t>
    </rPh>
    <rPh sb="9" eb="11">
      <t>テイキ</t>
    </rPh>
    <rPh sb="11" eb="13">
      <t>コウロ</t>
    </rPh>
    <rPh sb="14" eb="17">
      <t>フテイキ</t>
    </rPh>
    <rPh sb="17" eb="19">
      <t>コウロ</t>
    </rPh>
    <rPh sb="20" eb="22">
      <t>ケンギョウ</t>
    </rPh>
    <rPh sb="29" eb="30">
      <t>ウチ</t>
    </rPh>
    <rPh sb="30" eb="31">
      <t>スウ</t>
    </rPh>
    <phoneticPr fontId="5"/>
  </si>
  <si>
    <t>　③ 使用旅客船の総トン数別船腹量</t>
    <rPh sb="3" eb="5">
      <t>シヨウ</t>
    </rPh>
    <rPh sb="5" eb="8">
      <t>リョカクセン</t>
    </rPh>
    <rPh sb="9" eb="10">
      <t>ソウ</t>
    </rPh>
    <rPh sb="12" eb="13">
      <t>スウ</t>
    </rPh>
    <rPh sb="13" eb="14">
      <t>ベツ</t>
    </rPh>
    <rPh sb="14" eb="16">
      <t>センプク</t>
    </rPh>
    <rPh sb="16" eb="17">
      <t>リョウ</t>
    </rPh>
    <phoneticPr fontId="5"/>
  </si>
  <si>
    <t xml:space="preserve">区 分 </t>
    <rPh sb="0" eb="1">
      <t>ク</t>
    </rPh>
    <rPh sb="2" eb="3">
      <t>ブン</t>
    </rPh>
    <phoneticPr fontId="5"/>
  </si>
  <si>
    <t>20GT</t>
    <phoneticPr fontId="5"/>
  </si>
  <si>
    <t>合  計</t>
    <rPh sb="0" eb="1">
      <t>ゴウ</t>
    </rPh>
    <rPh sb="3" eb="4">
      <t>ケイ</t>
    </rPh>
    <phoneticPr fontId="5"/>
  </si>
  <si>
    <t xml:space="preserve"> 管 轄</t>
    <rPh sb="1" eb="2">
      <t>カン</t>
    </rPh>
    <rPh sb="3" eb="4">
      <t>クサビ</t>
    </rPh>
    <phoneticPr fontId="5"/>
  </si>
  <si>
    <t>八　　戸</t>
    <rPh sb="0" eb="1">
      <t>ハチ</t>
    </rPh>
    <rPh sb="3" eb="4">
      <t>ト</t>
    </rPh>
    <phoneticPr fontId="5"/>
  </si>
  <si>
    <t>気 仙 沼</t>
    <rPh sb="0" eb="1">
      <t>キ</t>
    </rPh>
    <rPh sb="2" eb="3">
      <t>セン</t>
    </rPh>
    <rPh sb="4" eb="5">
      <t>ヌマ</t>
    </rPh>
    <phoneticPr fontId="5"/>
  </si>
  <si>
    <t>石　　巻</t>
    <rPh sb="0" eb="1">
      <t>イシ</t>
    </rPh>
    <rPh sb="3" eb="4">
      <t>カン</t>
    </rPh>
    <phoneticPr fontId="5"/>
  </si>
  <si>
    <t>本　　局</t>
    <rPh sb="0" eb="1">
      <t>ホン</t>
    </rPh>
    <rPh sb="3" eb="4">
      <t>キョク</t>
    </rPh>
    <phoneticPr fontId="5"/>
  </si>
  <si>
    <t>　④ 旅客航路事業の経営状況</t>
    <rPh sb="3" eb="5">
      <t>リョカク</t>
    </rPh>
    <rPh sb="5" eb="7">
      <t>コウロ</t>
    </rPh>
    <rPh sb="7" eb="9">
      <t>ジギョウ</t>
    </rPh>
    <rPh sb="10" eb="12">
      <t>ケイエイ</t>
    </rPh>
    <rPh sb="12" eb="14">
      <t>ジョウキョウ</t>
    </rPh>
    <phoneticPr fontId="5"/>
  </si>
  <si>
    <t>単位：千円</t>
    <rPh sb="0" eb="2">
      <t>タンイ</t>
    </rPh>
    <rPh sb="3" eb="5">
      <t>センエン</t>
    </rPh>
    <phoneticPr fontId="5"/>
  </si>
  <si>
    <t xml:space="preserve">事業別 </t>
    <rPh sb="0" eb="3">
      <t>ジギョウベツ</t>
    </rPh>
    <phoneticPr fontId="5"/>
  </si>
  <si>
    <t>一般旅客定期航路事業</t>
    <rPh sb="0" eb="10">
      <t>イ</t>
    </rPh>
    <phoneticPr fontId="5"/>
  </si>
  <si>
    <t>旅客不定期航路事業</t>
    <rPh sb="0" eb="9">
      <t>フ</t>
    </rPh>
    <phoneticPr fontId="5"/>
  </si>
  <si>
    <t xml:space="preserve"> 項目</t>
    <rPh sb="1" eb="3">
      <t>コウモク</t>
    </rPh>
    <phoneticPr fontId="5"/>
  </si>
  <si>
    <t>営業収益</t>
    <rPh sb="0" eb="2">
      <t>エイギョウ</t>
    </rPh>
    <rPh sb="2" eb="4">
      <t>シュウエキ</t>
    </rPh>
    <phoneticPr fontId="5"/>
  </si>
  <si>
    <t>営業費用</t>
    <rPh sb="0" eb="2">
      <t>エイギョウ</t>
    </rPh>
    <rPh sb="2" eb="4">
      <t>ヒヨウ</t>
    </rPh>
    <phoneticPr fontId="5"/>
  </si>
  <si>
    <t>営業損益</t>
    <rPh sb="0" eb="2">
      <t>エイギョウ</t>
    </rPh>
    <rPh sb="2" eb="4">
      <t>ソンエキ</t>
    </rPh>
    <phoneticPr fontId="5"/>
  </si>
  <si>
    <t>営業外収入</t>
    <rPh sb="0" eb="2">
      <t>エイギョウ</t>
    </rPh>
    <rPh sb="2" eb="3">
      <t>ガイ</t>
    </rPh>
    <rPh sb="3" eb="5">
      <t>シュウニュウ</t>
    </rPh>
    <phoneticPr fontId="5"/>
  </si>
  <si>
    <t>営業外費用</t>
    <rPh sb="0" eb="3">
      <t>エイギョウガイ</t>
    </rPh>
    <rPh sb="3" eb="5">
      <t>ヒヨウ</t>
    </rPh>
    <phoneticPr fontId="5"/>
  </si>
  <si>
    <t>経常損益</t>
    <rPh sb="0" eb="2">
      <t>ケイジョウ</t>
    </rPh>
    <rPh sb="2" eb="4">
      <t>ソンエキ</t>
    </rPh>
    <phoneticPr fontId="5"/>
  </si>
  <si>
    <t>営業収益率</t>
    <rPh sb="0" eb="2">
      <t>エイギョウ</t>
    </rPh>
    <rPh sb="2" eb="5">
      <t>シュウエキリツ</t>
    </rPh>
    <phoneticPr fontId="5"/>
  </si>
  <si>
    <t>経常収支率</t>
    <rPh sb="0" eb="2">
      <t>ケイジョウ</t>
    </rPh>
    <rPh sb="2" eb="5">
      <t>シュウシリツ</t>
    </rPh>
    <phoneticPr fontId="5"/>
  </si>
  <si>
    <t>（注）「航路損益計算書」より作成</t>
    <rPh sb="1" eb="2">
      <t>チュウ</t>
    </rPh>
    <rPh sb="4" eb="6">
      <t>コウロ</t>
    </rPh>
    <rPh sb="6" eb="8">
      <t>ソンエキ</t>
    </rPh>
    <rPh sb="8" eb="11">
      <t>ケイサンショ</t>
    </rPh>
    <rPh sb="14" eb="16">
      <t>サクセイ</t>
    </rPh>
    <phoneticPr fontId="5"/>
  </si>
  <si>
    <t xml:space="preserve">  ⑤ 主要地区別旅客輸送実績の推移</t>
    <rPh sb="4" eb="6">
      <t>シュヨウ</t>
    </rPh>
    <rPh sb="6" eb="9">
      <t>チクベツ</t>
    </rPh>
    <rPh sb="9" eb="11">
      <t>リョキャク</t>
    </rPh>
    <rPh sb="11" eb="13">
      <t>ユソウ</t>
    </rPh>
    <rPh sb="13" eb="15">
      <t>ジッセキ</t>
    </rPh>
    <rPh sb="16" eb="18">
      <t>スイイ</t>
    </rPh>
    <phoneticPr fontId="5"/>
  </si>
  <si>
    <t>地区</t>
    <rPh sb="0" eb="2">
      <t>チク</t>
    </rPh>
    <phoneticPr fontId="5"/>
  </si>
  <si>
    <t>輸送人員</t>
    <rPh sb="0" eb="2">
      <t>ユソウ</t>
    </rPh>
    <rPh sb="2" eb="4">
      <t>ジンイン</t>
    </rPh>
    <phoneticPr fontId="5"/>
  </si>
  <si>
    <t>指数</t>
    <rPh sb="0" eb="2">
      <t>シスウ</t>
    </rPh>
    <phoneticPr fontId="5"/>
  </si>
  <si>
    <t>牡鹿半島</t>
  </si>
  <si>
    <t>気仙沼湾</t>
  </si>
  <si>
    <t>陸中海岸</t>
  </si>
  <si>
    <t>下北半島</t>
  </si>
  <si>
    <t>男鹿半島</t>
    <rPh sb="0" eb="2">
      <t>オガ</t>
    </rPh>
    <rPh sb="2" eb="4">
      <t>ハントウ</t>
    </rPh>
    <phoneticPr fontId="5"/>
  </si>
  <si>
    <t>飛    島</t>
    <rPh sb="0" eb="1">
      <t>ヒ</t>
    </rPh>
    <rPh sb="5" eb="6">
      <t>シマ</t>
    </rPh>
    <phoneticPr fontId="5"/>
  </si>
  <si>
    <t>田 沢 湖</t>
    <rPh sb="0" eb="1">
      <t>タ</t>
    </rPh>
    <rPh sb="2" eb="3">
      <t>サワ</t>
    </rPh>
    <rPh sb="4" eb="5">
      <t>ミズウミ</t>
    </rPh>
    <phoneticPr fontId="5"/>
  </si>
  <si>
    <t>太 平 湖</t>
    <rPh sb="0" eb="1">
      <t>フトシ</t>
    </rPh>
    <rPh sb="2" eb="3">
      <t>ヒラ</t>
    </rPh>
    <rPh sb="4" eb="5">
      <t>コ</t>
    </rPh>
    <phoneticPr fontId="5"/>
  </si>
  <si>
    <t>最 上 川</t>
    <rPh sb="0" eb="1">
      <t>サイ</t>
    </rPh>
    <rPh sb="2" eb="3">
      <t>ジョウ</t>
    </rPh>
    <rPh sb="4" eb="5">
      <t>カワ</t>
    </rPh>
    <phoneticPr fontId="5"/>
  </si>
  <si>
    <t>その他の
河川湖沼</t>
    <rPh sb="5" eb="7">
      <t>カセン</t>
    </rPh>
    <rPh sb="7" eb="9">
      <t>コショウ</t>
    </rPh>
    <phoneticPr fontId="5"/>
  </si>
  <si>
    <t>海上タクシー</t>
    <rPh sb="0" eb="2">
      <t>カイジョウ</t>
    </rPh>
    <phoneticPr fontId="5"/>
  </si>
  <si>
    <t>（注）１．</t>
    <rPh sb="1" eb="2">
      <t>チュウ</t>
    </rPh>
    <phoneticPr fontId="5"/>
  </si>
  <si>
    <t>２．</t>
  </si>
  <si>
    <t>　⑥ フェリー航路の現況</t>
    <rPh sb="7" eb="9">
      <t>コウロ</t>
    </rPh>
    <rPh sb="10" eb="12">
      <t>ゲンキョウ</t>
    </rPh>
    <phoneticPr fontId="5"/>
  </si>
  <si>
    <t>地区</t>
  </si>
  <si>
    <t>事業者名</t>
    <rPh sb="0" eb="4">
      <t>ジギョウシャメイ</t>
    </rPh>
    <phoneticPr fontId="5"/>
  </si>
  <si>
    <t>航路名</t>
    <rPh sb="0" eb="2">
      <t>コウロ</t>
    </rPh>
    <rPh sb="2" eb="3">
      <t>メイ</t>
    </rPh>
    <phoneticPr fontId="5"/>
  </si>
  <si>
    <t>航路距離</t>
    <rPh sb="0" eb="2">
      <t>コウロ</t>
    </rPh>
    <rPh sb="2" eb="4">
      <t>キョリ</t>
    </rPh>
    <phoneticPr fontId="5"/>
  </si>
  <si>
    <t>所要時間</t>
    <rPh sb="0" eb="2">
      <t>ショヨウ</t>
    </rPh>
    <rPh sb="2" eb="4">
      <t>ジカン</t>
    </rPh>
    <phoneticPr fontId="5"/>
  </si>
  <si>
    <t>運航時季</t>
    <rPh sb="0" eb="2">
      <t>ウンコウ</t>
    </rPh>
    <rPh sb="2" eb="4">
      <t>ジキ</t>
    </rPh>
    <phoneticPr fontId="5"/>
  </si>
  <si>
    <t>備考</t>
    <rPh sb="0" eb="2">
      <t>ビコウ</t>
    </rPh>
    <phoneticPr fontId="5"/>
  </si>
  <si>
    <t>（ｋｍ）</t>
  </si>
  <si>
    <t>時間：分</t>
    <rPh sb="0" eb="2">
      <t>ジカン</t>
    </rPh>
    <rPh sb="3" eb="4">
      <t>フン</t>
    </rPh>
    <phoneticPr fontId="5"/>
  </si>
  <si>
    <t>当
局
管
内</t>
    <rPh sb="0" eb="1">
      <t>トウ</t>
    </rPh>
    <rPh sb="2" eb="3">
      <t>キョク</t>
    </rPh>
    <rPh sb="4" eb="5">
      <t>カン</t>
    </rPh>
    <rPh sb="6" eb="7">
      <t>ウチ</t>
    </rPh>
    <phoneticPr fontId="5"/>
  </si>
  <si>
    <t>牡鹿半島</t>
    <rPh sb="0" eb="2">
      <t>オシカ</t>
    </rPh>
    <rPh sb="2" eb="4">
      <t>ハントウ</t>
    </rPh>
    <phoneticPr fontId="5"/>
  </si>
  <si>
    <t>網地島ライン㈱</t>
    <rPh sb="0" eb="6">
      <t>アジ</t>
    </rPh>
    <phoneticPr fontId="5"/>
  </si>
  <si>
    <t>石巻～長渡</t>
    <rPh sb="0" eb="2">
      <t>イシノマキ</t>
    </rPh>
    <rPh sb="3" eb="4">
      <t>ナガ</t>
    </rPh>
    <rPh sb="4" eb="5">
      <t>ワタ</t>
    </rPh>
    <phoneticPr fontId="5"/>
  </si>
  <si>
    <t>通年</t>
    <rPh sb="0" eb="2">
      <t>ツウネン</t>
    </rPh>
    <phoneticPr fontId="5"/>
  </si>
  <si>
    <t>八戸～苫小牧</t>
    <rPh sb="0" eb="2">
      <t>ハチノヘ</t>
    </rPh>
    <rPh sb="3" eb="6">
      <t>トマコマイ</t>
    </rPh>
    <phoneticPr fontId="5"/>
  </si>
  <si>
    <t>川崎近海汽船㈱</t>
    <rPh sb="0" eb="2">
      <t>カワサキ</t>
    </rPh>
    <rPh sb="2" eb="4">
      <t>キンカイ</t>
    </rPh>
    <rPh sb="4" eb="6">
      <t>キセン</t>
    </rPh>
    <phoneticPr fontId="5"/>
  </si>
  <si>
    <t>宮古～室蘭</t>
    <rPh sb="0" eb="2">
      <t>ミヤコ</t>
    </rPh>
    <rPh sb="3" eb="5">
      <t>ムロラン</t>
    </rPh>
    <phoneticPr fontId="5"/>
  </si>
  <si>
    <t>陸奥湾</t>
    <rPh sb="0" eb="3">
      <t>ムツワン</t>
    </rPh>
    <phoneticPr fontId="5"/>
  </si>
  <si>
    <t>むつ湾フェリー㈱</t>
    <rPh sb="2" eb="3">
      <t>ワン</t>
    </rPh>
    <phoneticPr fontId="5"/>
  </si>
  <si>
    <t>蟹田～脇野沢</t>
    <rPh sb="0" eb="2">
      <t>カニタ</t>
    </rPh>
    <rPh sb="3" eb="6">
      <t>ワキノサワ</t>
    </rPh>
    <phoneticPr fontId="5"/>
  </si>
  <si>
    <t>他
局
管
内</t>
    <rPh sb="0" eb="1">
      <t>ホカ</t>
    </rPh>
    <rPh sb="2" eb="3">
      <t>キョク</t>
    </rPh>
    <rPh sb="4" eb="5">
      <t>カン</t>
    </rPh>
    <rPh sb="6" eb="7">
      <t>ウチ</t>
    </rPh>
    <phoneticPr fontId="5"/>
  </si>
  <si>
    <t>津軽海峡</t>
    <rPh sb="0" eb="2">
      <t>ツガル</t>
    </rPh>
    <rPh sb="2" eb="4">
      <t>カイキョウ</t>
    </rPh>
    <phoneticPr fontId="5"/>
  </si>
  <si>
    <t>函館～青森</t>
    <rPh sb="0" eb="2">
      <t>ハコダテ</t>
    </rPh>
    <rPh sb="3" eb="5">
      <t>アオモリ</t>
    </rPh>
    <phoneticPr fontId="5"/>
  </si>
  <si>
    <t>津軽海峡フェリー㈱</t>
    <rPh sb="0" eb="2">
      <t>ツガル</t>
    </rPh>
    <rPh sb="2" eb="4">
      <t>カイキョウ</t>
    </rPh>
    <phoneticPr fontId="5"/>
  </si>
  <si>
    <t>函館～大間</t>
    <rPh sb="0" eb="2">
      <t>ハコダテ</t>
    </rPh>
    <rPh sb="3" eb="5">
      <t>オオマ</t>
    </rPh>
    <phoneticPr fontId="5"/>
  </si>
  <si>
    <t>名古屋～苫小牧</t>
    <rPh sb="0" eb="3">
      <t>ナゴヤ</t>
    </rPh>
    <rPh sb="4" eb="7">
      <t>トマコマイ</t>
    </rPh>
    <phoneticPr fontId="5"/>
  </si>
  <si>
    <t>太平洋フェリー㈱</t>
    <rPh sb="0" eb="3">
      <t>タイヘイヨウ</t>
    </rPh>
    <phoneticPr fontId="5"/>
  </si>
  <si>
    <t>苫小牧行 40:00</t>
    <rPh sb="0" eb="3">
      <t>トマコマイ</t>
    </rPh>
    <rPh sb="3" eb="4">
      <t>イ</t>
    </rPh>
    <phoneticPr fontId="5"/>
  </si>
  <si>
    <t>名古屋行 39:30</t>
    <rPh sb="0" eb="3">
      <t>ナゴヤ</t>
    </rPh>
    <rPh sb="3" eb="4">
      <t>イ</t>
    </rPh>
    <phoneticPr fontId="5"/>
  </si>
  <si>
    <t>敦賀～苫小牧</t>
    <rPh sb="0" eb="1">
      <t>アツシ</t>
    </rPh>
    <rPh sb="1" eb="2">
      <t>ガ</t>
    </rPh>
    <rPh sb="3" eb="6">
      <t>トマコマイ</t>
    </rPh>
    <phoneticPr fontId="5"/>
  </si>
  <si>
    <t>新日本海フェリー㈱</t>
    <rPh sb="0" eb="1">
      <t>シン</t>
    </rPh>
    <rPh sb="1" eb="3">
      <t>ニホン</t>
    </rPh>
    <rPh sb="3" eb="4">
      <t>カイ</t>
    </rPh>
    <phoneticPr fontId="5"/>
  </si>
  <si>
    <t>敦賀～新潟
～秋田～苫小牧東</t>
    <rPh sb="10" eb="13">
      <t>トマコマイ</t>
    </rPh>
    <rPh sb="13" eb="14">
      <t>ヒガシ</t>
    </rPh>
    <phoneticPr fontId="5"/>
  </si>
  <si>
    <t xml:space="preserve"> ⑦ 国庫補助航路の現況</t>
    <rPh sb="3" eb="5">
      <t>コッコ</t>
    </rPh>
    <rPh sb="5" eb="7">
      <t>ホジョ</t>
    </rPh>
    <rPh sb="7" eb="9">
      <t>コウロ</t>
    </rPh>
    <rPh sb="10" eb="12">
      <t>ゲンキョウ</t>
    </rPh>
    <phoneticPr fontId="5"/>
  </si>
  <si>
    <t>指定</t>
    <rPh sb="0" eb="2">
      <t>シテイ</t>
    </rPh>
    <phoneticPr fontId="5"/>
  </si>
  <si>
    <t>本　土</t>
    <rPh sb="0" eb="1">
      <t>ホン</t>
    </rPh>
    <rPh sb="2" eb="3">
      <t>ツチ</t>
    </rPh>
    <phoneticPr fontId="5"/>
  </si>
  <si>
    <t>使用船舶数</t>
    <rPh sb="0" eb="2">
      <t>シヨウ</t>
    </rPh>
    <rPh sb="2" eb="4">
      <t>センパク</t>
    </rPh>
    <rPh sb="4" eb="5">
      <t>スウ</t>
    </rPh>
    <phoneticPr fontId="5"/>
  </si>
  <si>
    <t>輸送実績（千人）</t>
    <rPh sb="0" eb="2">
      <t>ユソウ</t>
    </rPh>
    <rPh sb="2" eb="4">
      <t>ジッセキ</t>
    </rPh>
    <rPh sb="5" eb="7">
      <t>センニン</t>
    </rPh>
    <phoneticPr fontId="5"/>
  </si>
  <si>
    <t>及　　　び</t>
    <rPh sb="0" eb="1">
      <t>オヨ</t>
    </rPh>
    <phoneticPr fontId="5"/>
  </si>
  <si>
    <t>26年度</t>
    <rPh sb="2" eb="4">
      <t>ネンド</t>
    </rPh>
    <phoneticPr fontId="5"/>
  </si>
  <si>
    <t>27年度</t>
    <rPh sb="2" eb="4">
      <t>ネンド</t>
    </rPh>
    <phoneticPr fontId="5"/>
  </si>
  <si>
    <t>28年度</t>
    <rPh sb="2" eb="4">
      <t>ネンド</t>
    </rPh>
    <phoneticPr fontId="5"/>
  </si>
  <si>
    <t>29年度</t>
    <rPh sb="2" eb="4">
      <t>ネンド</t>
    </rPh>
    <phoneticPr fontId="5"/>
  </si>
  <si>
    <t>30年度</t>
    <rPh sb="2" eb="4">
      <t>ネンド</t>
    </rPh>
    <phoneticPr fontId="5"/>
  </si>
  <si>
    <t>1年度</t>
    <rPh sb="1" eb="3">
      <t>ネンド</t>
    </rPh>
    <phoneticPr fontId="5"/>
  </si>
  <si>
    <t>距　離</t>
    <rPh sb="0" eb="1">
      <t>ヘダ</t>
    </rPh>
    <rPh sb="2" eb="3">
      <t>リ</t>
    </rPh>
    <phoneticPr fontId="5"/>
  </si>
  <si>
    <r>
      <t>総</t>
    </r>
    <r>
      <rPr>
        <sz val="6"/>
        <rFont val="ＭＳ 明朝"/>
        <family val="1"/>
        <charset val="128"/>
      </rPr>
      <t xml:space="preserve"> </t>
    </r>
    <r>
      <rPr>
        <sz val="10"/>
        <rFont val="ＭＳ 明朝"/>
        <family val="1"/>
        <charset val="128"/>
      </rPr>
      <t>ト</t>
    </r>
    <r>
      <rPr>
        <sz val="6"/>
        <rFont val="ＭＳ 明朝"/>
        <family val="1"/>
        <charset val="128"/>
      </rPr>
      <t xml:space="preserve"> </t>
    </r>
    <r>
      <rPr>
        <sz val="10"/>
        <rFont val="ＭＳ 明朝"/>
        <family val="1"/>
        <charset val="128"/>
      </rPr>
      <t>ン</t>
    </r>
    <r>
      <rPr>
        <sz val="6"/>
        <rFont val="ＭＳ 明朝"/>
        <family val="1"/>
        <charset val="128"/>
      </rPr>
      <t xml:space="preserve"> </t>
    </r>
    <r>
      <rPr>
        <sz val="10"/>
        <rFont val="ＭＳ 明朝"/>
        <family val="1"/>
        <charset val="128"/>
      </rPr>
      <t>数</t>
    </r>
    <rPh sb="0" eb="1">
      <t>ソウ</t>
    </rPh>
    <rPh sb="6" eb="7">
      <t>スウ</t>
    </rPh>
    <phoneticPr fontId="5"/>
  </si>
  <si>
    <t>塩竈市</t>
    <rPh sb="0" eb="2">
      <t>シオガマ</t>
    </rPh>
    <rPh sb="2" eb="3">
      <t>シ</t>
    </rPh>
    <phoneticPr fontId="5"/>
  </si>
  <si>
    <t>塩竈～朴島</t>
    <rPh sb="3" eb="4">
      <t>ボク</t>
    </rPh>
    <rPh sb="4" eb="5">
      <t>シマ</t>
    </rPh>
    <phoneticPr fontId="5"/>
  </si>
  <si>
    <t>３隻</t>
    <rPh sb="1" eb="2">
      <t>セキ</t>
    </rPh>
    <phoneticPr fontId="5"/>
  </si>
  <si>
    <t>シーパル女川汽船(株)</t>
    <rPh sb="4" eb="6">
      <t>オナガワ</t>
    </rPh>
    <rPh sb="6" eb="8">
      <t>キセン</t>
    </rPh>
    <rPh sb="8" eb="11">
      <t>カブ</t>
    </rPh>
    <phoneticPr fontId="5"/>
  </si>
  <si>
    <t>女川～江島</t>
    <rPh sb="0" eb="2">
      <t>オナガワ</t>
    </rPh>
    <rPh sb="3" eb="4">
      <t>エ</t>
    </rPh>
    <rPh sb="4" eb="5">
      <t>シマ</t>
    </rPh>
    <phoneticPr fontId="5"/>
  </si>
  <si>
    <t>１隻</t>
    <rPh sb="1" eb="2">
      <t>セキ</t>
    </rPh>
    <phoneticPr fontId="5"/>
  </si>
  <si>
    <t>網地島ライン(株)</t>
    <rPh sb="0" eb="1">
      <t>アミ</t>
    </rPh>
    <rPh sb="1" eb="2">
      <t>チ</t>
    </rPh>
    <rPh sb="2" eb="3">
      <t>シマ</t>
    </rPh>
    <phoneticPr fontId="5"/>
  </si>
  <si>
    <t>石巻～長渡</t>
    <rPh sb="0" eb="2">
      <t>イシノマキ</t>
    </rPh>
    <rPh sb="3" eb="5">
      <t>ナガワタリ</t>
    </rPh>
    <phoneticPr fontId="5"/>
  </si>
  <si>
    <t>２隻</t>
    <rPh sb="1" eb="2">
      <t>セキ</t>
    </rPh>
    <phoneticPr fontId="5"/>
  </si>
  <si>
    <t>酒田市</t>
    <rPh sb="0" eb="3">
      <t>サカタシ</t>
    </rPh>
    <phoneticPr fontId="5"/>
  </si>
  <si>
    <t>酒田～勝浦</t>
    <rPh sb="0" eb="2">
      <t>サカタ</t>
    </rPh>
    <rPh sb="3" eb="5">
      <t>カツウラ</t>
    </rPh>
    <phoneticPr fontId="5"/>
  </si>
  <si>
    <t>８隻</t>
    <rPh sb="1" eb="2">
      <t>セキ</t>
    </rPh>
    <phoneticPr fontId="5"/>
  </si>
  <si>
    <t xml:space="preserve"> ⑧ 国庫補助金交付状況</t>
    <rPh sb="3" eb="5">
      <t>コッコ</t>
    </rPh>
    <rPh sb="5" eb="8">
      <t>ホジョキン</t>
    </rPh>
    <rPh sb="8" eb="10">
      <t>コウフ</t>
    </rPh>
    <rPh sb="10" eb="12">
      <t>ジョウキョウ</t>
    </rPh>
    <phoneticPr fontId="5"/>
  </si>
  <si>
    <t>前年比</t>
    <rPh sb="0" eb="3">
      <t>ゼンネンヒ</t>
    </rPh>
    <phoneticPr fontId="5"/>
  </si>
  <si>
    <t>収　益</t>
    <rPh sb="0" eb="1">
      <t>オサム</t>
    </rPh>
    <rPh sb="2" eb="3">
      <t>エキ</t>
    </rPh>
    <phoneticPr fontId="5"/>
  </si>
  <si>
    <t>費　用</t>
    <rPh sb="0" eb="1">
      <t>ヒ</t>
    </rPh>
    <rPh sb="2" eb="3">
      <t>ヨウ</t>
    </rPh>
    <phoneticPr fontId="5"/>
  </si>
  <si>
    <t>欠損額</t>
    <rPh sb="0" eb="3">
      <t>ケッソンガク</t>
    </rPh>
    <phoneticPr fontId="5"/>
  </si>
  <si>
    <t>補助金
交付額</t>
    <rPh sb="0" eb="3">
      <t>ホジョキン</t>
    </rPh>
    <rPh sb="4" eb="7">
      <t>コウフガク</t>
    </rPh>
    <phoneticPr fontId="5"/>
  </si>
  <si>
    <t>（うち、航路運営
　費補助金の額）</t>
    <rPh sb="4" eb="6">
      <t>コウロ</t>
    </rPh>
    <rPh sb="6" eb="8">
      <t>ウンエイ</t>
    </rPh>
    <rPh sb="10" eb="11">
      <t>ヒ</t>
    </rPh>
    <rPh sb="11" eb="14">
      <t>ホジョキン</t>
    </rPh>
    <rPh sb="15" eb="16">
      <t>ガク</t>
    </rPh>
    <phoneticPr fontId="5"/>
  </si>
  <si>
    <t>(注)</t>
    <rPh sb="1" eb="2">
      <t>チュウ</t>
    </rPh>
    <phoneticPr fontId="5"/>
  </si>
  <si>
    <t>1.離島補助航路全社（当時）の合計である。</t>
    <rPh sb="8" eb="10">
      <t>ゼンシャ</t>
    </rPh>
    <rPh sb="11" eb="13">
      <t>トウジ</t>
    </rPh>
    <phoneticPr fontId="5"/>
  </si>
  <si>
    <t>2.収益、費用は監査後の数字である。</t>
    <rPh sb="2" eb="4">
      <t>シュウエキ</t>
    </rPh>
    <rPh sb="5" eb="7">
      <t>ヒヨウ</t>
    </rPh>
    <rPh sb="8" eb="10">
      <t>カンサ</t>
    </rPh>
    <rPh sb="10" eb="11">
      <t>ゴ</t>
    </rPh>
    <rPh sb="12" eb="14">
      <t>スウジ</t>
    </rPh>
    <phoneticPr fontId="5"/>
  </si>
  <si>
    <t>旅客航路事業の現況 ①事業者・航路数②推移</t>
    <phoneticPr fontId="3"/>
  </si>
  <si>
    <t>旅客航路事業の現況 ③船腹量④経営状況</t>
    <phoneticPr fontId="3"/>
  </si>
  <si>
    <t>旅客航路事業の現況 ⑤主要地区別旅客輸送実績の推移</t>
    <phoneticPr fontId="3"/>
  </si>
  <si>
    <t>旅客航路事業の現況 ⑥フェリー航路の現況</t>
    <phoneticPr fontId="3"/>
  </si>
  <si>
    <t>旅客航路事業の現況 ⑦国庫補助航路の現状⑧交付状況</t>
    <phoneticPr fontId="3"/>
  </si>
  <si>
    <t>港湾運送の現況</t>
    <phoneticPr fontId="3"/>
  </si>
  <si>
    <t>港湾別・許可別港湾運送事業者数（検数・鑑定・検量事業を除く）</t>
    <phoneticPr fontId="3"/>
  </si>
  <si>
    <t>港湾別港湾運送関連事業者の状況</t>
    <phoneticPr fontId="3"/>
  </si>
  <si>
    <t>(1) 港湾別・許可別港湾運送事業者数（検数・鑑定・検量事業を除く）</t>
    <rPh sb="4" eb="7">
      <t>コウワンベツ</t>
    </rPh>
    <rPh sb="8" eb="10">
      <t>キョカ</t>
    </rPh>
    <rPh sb="10" eb="11">
      <t>ベツ</t>
    </rPh>
    <rPh sb="18" eb="19">
      <t>スウ</t>
    </rPh>
    <rPh sb="20" eb="22">
      <t>ケンスウ</t>
    </rPh>
    <rPh sb="23" eb="25">
      <t>カンテイ</t>
    </rPh>
    <rPh sb="26" eb="28">
      <t>ケンリョウ</t>
    </rPh>
    <rPh sb="28" eb="30">
      <t>ジギョウ</t>
    </rPh>
    <rPh sb="31" eb="32">
      <t>ノゾ</t>
    </rPh>
    <phoneticPr fontId="5"/>
  </si>
  <si>
    <t>港湾名</t>
  </si>
  <si>
    <t>一　　般</t>
    <rPh sb="0" eb="1">
      <t>イチ</t>
    </rPh>
    <rPh sb="3" eb="4">
      <t>バン</t>
    </rPh>
    <phoneticPr fontId="5"/>
  </si>
  <si>
    <t>港湾荷役事業</t>
    <rPh sb="0" eb="2">
      <t>コウワン</t>
    </rPh>
    <rPh sb="2" eb="4">
      <t>ニヤク</t>
    </rPh>
    <rPh sb="4" eb="6">
      <t>ジギョウ</t>
    </rPh>
    <phoneticPr fontId="5"/>
  </si>
  <si>
    <t>一貫</t>
    <rPh sb="0" eb="2">
      <t>イッカン</t>
    </rPh>
    <phoneticPr fontId="5"/>
  </si>
  <si>
    <t>船内</t>
    <rPh sb="0" eb="2">
      <t>センナイ</t>
    </rPh>
    <phoneticPr fontId="5"/>
  </si>
  <si>
    <t>沿岸</t>
    <rPh sb="0" eb="2">
      <t>エンガン</t>
    </rPh>
    <phoneticPr fontId="5"/>
  </si>
  <si>
    <t>青　　　　森</t>
  </si>
  <si>
    <t>八　　　　戸</t>
  </si>
  <si>
    <t>久　　　　慈</t>
  </si>
  <si>
    <t>宮　　　　古</t>
  </si>
  <si>
    <t>釜　　　　石</t>
  </si>
  <si>
    <t>大　　船　　渡</t>
  </si>
  <si>
    <t>石　　　　巻</t>
  </si>
  <si>
    <t>仙　台　塩　釜</t>
  </si>
  <si>
    <t>(1)  　3</t>
    <phoneticPr fontId="5"/>
  </si>
  <si>
    <t>秋　田　船　川</t>
    <rPh sb="0" eb="1">
      <t>アキ</t>
    </rPh>
    <rPh sb="2" eb="3">
      <t>タ</t>
    </rPh>
    <rPh sb="4" eb="5">
      <t>フネ</t>
    </rPh>
    <rPh sb="6" eb="7">
      <t>カワ</t>
    </rPh>
    <phoneticPr fontId="5"/>
  </si>
  <si>
    <t>酒　　　田</t>
    <rPh sb="0" eb="1">
      <t>サケ</t>
    </rPh>
    <rPh sb="4" eb="5">
      <t>タ</t>
    </rPh>
    <phoneticPr fontId="5"/>
  </si>
  <si>
    <t>小　　名　　浜</t>
  </si>
  <si>
    <t>(1) 　1</t>
    <phoneticPr fontId="5"/>
  </si>
  <si>
    <t>(1)  　1</t>
    <phoneticPr fontId="5"/>
  </si>
  <si>
    <t>(3)   24</t>
    <phoneticPr fontId="5"/>
  </si>
  <si>
    <t>(1) 　9</t>
    <phoneticPr fontId="5"/>
  </si>
  <si>
    <t>(2) 　5</t>
    <phoneticPr fontId="5"/>
  </si>
  <si>
    <t>(2)  　7</t>
    <phoneticPr fontId="5"/>
  </si>
  <si>
    <t>（注）一　般：一般港湾運送事業</t>
    <rPh sb="1" eb="2">
      <t>チュウ</t>
    </rPh>
    <rPh sb="3" eb="4">
      <t>イチ</t>
    </rPh>
    <rPh sb="5" eb="6">
      <t>バン</t>
    </rPh>
    <rPh sb="7" eb="9">
      <t>イッパン</t>
    </rPh>
    <rPh sb="9" eb="11">
      <t>コウワン</t>
    </rPh>
    <rPh sb="11" eb="13">
      <t>ウンソウ</t>
    </rPh>
    <rPh sb="13" eb="15">
      <t>ジギョウ</t>
    </rPh>
    <phoneticPr fontId="5"/>
  </si>
  <si>
    <t>　　　一　貫：港湾荷役事業</t>
    <rPh sb="3" eb="4">
      <t>イチ</t>
    </rPh>
    <rPh sb="5" eb="6">
      <t>ヌキ</t>
    </rPh>
    <rPh sb="7" eb="9">
      <t>コウワン</t>
    </rPh>
    <rPh sb="9" eb="11">
      <t>ニヤク</t>
    </rPh>
    <rPh sb="11" eb="13">
      <t>ジギョウ</t>
    </rPh>
    <phoneticPr fontId="5"/>
  </si>
  <si>
    <t>　　　船　内：港湾荷役事業（船内荷役限定）</t>
    <rPh sb="3" eb="4">
      <t>フネ</t>
    </rPh>
    <rPh sb="5" eb="6">
      <t>ウチ</t>
    </rPh>
    <rPh sb="7" eb="9">
      <t>コウワン</t>
    </rPh>
    <rPh sb="9" eb="11">
      <t>ニヤク</t>
    </rPh>
    <rPh sb="11" eb="13">
      <t>ジギョウ</t>
    </rPh>
    <rPh sb="14" eb="16">
      <t>センナイ</t>
    </rPh>
    <rPh sb="16" eb="18">
      <t>ニヤク</t>
    </rPh>
    <rPh sb="18" eb="20">
      <t>ゲンテイ</t>
    </rPh>
    <phoneticPr fontId="5"/>
  </si>
  <si>
    <t>　　　沿　岸：港湾荷役事業（沿岸荷役限定）</t>
    <rPh sb="3" eb="4">
      <t>エン</t>
    </rPh>
    <rPh sb="5" eb="6">
      <t>キシ</t>
    </rPh>
    <rPh sb="7" eb="9">
      <t>コウワン</t>
    </rPh>
    <rPh sb="9" eb="11">
      <t>ニヤク</t>
    </rPh>
    <rPh sb="11" eb="13">
      <t>ジギョウ</t>
    </rPh>
    <rPh sb="14" eb="16">
      <t>エンガン</t>
    </rPh>
    <rPh sb="16" eb="18">
      <t>ニヤク</t>
    </rPh>
    <rPh sb="18" eb="20">
      <t>ゲンテイ</t>
    </rPh>
    <phoneticPr fontId="5"/>
  </si>
  <si>
    <t>　　　はしけ：はしけ運送事業</t>
    <rPh sb="10" eb="12">
      <t>ウンソウ</t>
    </rPh>
    <rPh sb="12" eb="14">
      <t>ジギョウ</t>
    </rPh>
    <phoneticPr fontId="5"/>
  </si>
  <si>
    <t>　　　いかだ：いかだ運送事業</t>
    <rPh sb="10" eb="12">
      <t>ウンソウ</t>
    </rPh>
    <rPh sb="12" eb="14">
      <t>ジギョウ</t>
    </rPh>
    <phoneticPr fontId="5"/>
  </si>
  <si>
    <t>　　　（　）内：荷主等限定事業者数で内数</t>
    <rPh sb="6" eb="7">
      <t>ナイ</t>
    </rPh>
    <rPh sb="8" eb="10">
      <t>ニヌシ</t>
    </rPh>
    <rPh sb="10" eb="11">
      <t>トウ</t>
    </rPh>
    <rPh sb="11" eb="13">
      <t>ゲンテイ</t>
    </rPh>
    <rPh sb="13" eb="16">
      <t>ジギョウシャ</t>
    </rPh>
    <rPh sb="16" eb="17">
      <t>スウ</t>
    </rPh>
    <rPh sb="18" eb="19">
      <t>ウチ</t>
    </rPh>
    <rPh sb="19" eb="20">
      <t>スウ</t>
    </rPh>
    <phoneticPr fontId="5"/>
  </si>
  <si>
    <t xml:space="preserve"> (2) 港湾運送量</t>
    <rPh sb="5" eb="7">
      <t>コウワン</t>
    </rPh>
    <rPh sb="7" eb="10">
      <t>ウンソウリョウ</t>
    </rPh>
    <phoneticPr fontId="5"/>
  </si>
  <si>
    <t>年度</t>
  </si>
  <si>
    <t>品目</t>
  </si>
  <si>
    <t>農水産品</t>
  </si>
  <si>
    <t>穀物</t>
  </si>
  <si>
    <t>ばら</t>
  </si>
  <si>
    <t>包装</t>
  </si>
  <si>
    <t>綿花</t>
  </si>
  <si>
    <t>その他農水産品</t>
  </si>
  <si>
    <t>包装・有姿</t>
  </si>
  <si>
    <t>林産品</t>
  </si>
  <si>
    <t>原木</t>
  </si>
  <si>
    <t>その他林産品</t>
  </si>
  <si>
    <t>鉱産品</t>
  </si>
  <si>
    <t>石炭</t>
  </si>
  <si>
    <t>金属鉱</t>
  </si>
  <si>
    <t>砂・砂利・石材</t>
  </si>
  <si>
    <t>原塩</t>
  </si>
  <si>
    <t>その他鉱産品</t>
  </si>
  <si>
    <t>金属・機械</t>
  </si>
  <si>
    <t>鉄鋼</t>
  </si>
  <si>
    <t>工業品</t>
  </si>
  <si>
    <t>非鉄金属</t>
  </si>
  <si>
    <t>自動車</t>
  </si>
  <si>
    <t>その他金属機械工業品</t>
  </si>
  <si>
    <t>化学工業品</t>
  </si>
  <si>
    <t>セメント</t>
  </si>
  <si>
    <t>その他窯業品</t>
  </si>
  <si>
    <t>石炭製品</t>
  </si>
  <si>
    <t>化学肥料</t>
  </si>
  <si>
    <t>その他化学工業品</t>
  </si>
  <si>
    <t>軽工業品</t>
  </si>
  <si>
    <t>紙・パルプ</t>
  </si>
  <si>
    <t>繊維工業品</t>
  </si>
  <si>
    <t>砂糖</t>
  </si>
  <si>
    <t>その他軽工業品</t>
  </si>
  <si>
    <t>雑工業品</t>
  </si>
  <si>
    <t>特殊品</t>
  </si>
  <si>
    <t>金属くず</t>
  </si>
  <si>
    <t>動植物性飼・肥料</t>
  </si>
  <si>
    <t>実入りコンテナ</t>
    <phoneticPr fontId="5"/>
  </si>
  <si>
    <t>空コンテナ</t>
    <phoneticPr fontId="5"/>
  </si>
  <si>
    <t>その他特殊品</t>
  </si>
  <si>
    <t>分類不能のもの</t>
  </si>
  <si>
    <t>前　　年　　度　　貨　　物　　量</t>
  </si>
  <si>
    <t>対　　前　　年　　度　　比　(％)</t>
    <phoneticPr fontId="5"/>
  </si>
  <si>
    <t>港　　湾　　名</t>
  </si>
  <si>
    <t>青　　　　　　　　　　森</t>
    <rPh sb="0" eb="1">
      <t>アオ</t>
    </rPh>
    <rPh sb="11" eb="12">
      <t>モリ</t>
    </rPh>
    <phoneticPr fontId="5"/>
  </si>
  <si>
    <t>八　　　　　　　　　　戸</t>
    <rPh sb="0" eb="1">
      <t>ハチ</t>
    </rPh>
    <rPh sb="11" eb="12">
      <t>ト</t>
    </rPh>
    <phoneticPr fontId="5"/>
  </si>
  <si>
    <t>久　　　　　　　　　　慈</t>
    <rPh sb="0" eb="1">
      <t>ヒサシ</t>
    </rPh>
    <rPh sb="11" eb="12">
      <t>ジ</t>
    </rPh>
    <phoneticPr fontId="5"/>
  </si>
  <si>
    <t>宮　　　　　　　　　　古</t>
    <rPh sb="0" eb="1">
      <t>ミヤ</t>
    </rPh>
    <rPh sb="11" eb="12">
      <t>フル</t>
    </rPh>
    <phoneticPr fontId="5"/>
  </si>
  <si>
    <t>釜　　　　　　　　　　石</t>
    <rPh sb="0" eb="1">
      <t>カマ</t>
    </rPh>
    <rPh sb="11" eb="12">
      <t>イシ</t>
    </rPh>
    <phoneticPr fontId="5"/>
  </si>
  <si>
    <t>大　　　　船　　　　渡</t>
    <rPh sb="0" eb="1">
      <t>ダイ</t>
    </rPh>
    <rPh sb="5" eb="6">
      <t>フネ</t>
    </rPh>
    <rPh sb="10" eb="11">
      <t>ワタリ</t>
    </rPh>
    <phoneticPr fontId="5"/>
  </si>
  <si>
    <t>石　　　　　　　　　　巻</t>
    <rPh sb="0" eb="1">
      <t>イシ</t>
    </rPh>
    <rPh sb="11" eb="12">
      <t>カン</t>
    </rPh>
    <phoneticPr fontId="5"/>
  </si>
  <si>
    <t>仙　　　台　　　塩　　　釜</t>
    <rPh sb="0" eb="1">
      <t>セン</t>
    </rPh>
    <rPh sb="4" eb="5">
      <t>ダイ</t>
    </rPh>
    <rPh sb="8" eb="9">
      <t>シオ</t>
    </rPh>
    <rPh sb="12" eb="13">
      <t>カマ</t>
    </rPh>
    <phoneticPr fontId="5"/>
  </si>
  <si>
    <t>秋　　　田　　　船　　　川</t>
    <rPh sb="0" eb="1">
      <t>アキ</t>
    </rPh>
    <rPh sb="4" eb="5">
      <t>タ</t>
    </rPh>
    <rPh sb="8" eb="9">
      <t>フネ</t>
    </rPh>
    <rPh sb="12" eb="13">
      <t>カワ</t>
    </rPh>
    <phoneticPr fontId="5"/>
  </si>
  <si>
    <t>酒　　　　　　　　　　田</t>
    <rPh sb="0" eb="1">
      <t>サケ</t>
    </rPh>
    <rPh sb="11" eb="12">
      <t>タ</t>
    </rPh>
    <phoneticPr fontId="5"/>
  </si>
  <si>
    <t>小　　　　名　　　　浜</t>
    <rPh sb="0" eb="1">
      <t>ショウ</t>
    </rPh>
    <rPh sb="5" eb="6">
      <t>ナ</t>
    </rPh>
    <rPh sb="10" eb="11">
      <t>ハマ</t>
    </rPh>
    <phoneticPr fontId="5"/>
  </si>
  <si>
    <t>総　　　　　　　　　　計</t>
    <rPh sb="0" eb="1">
      <t>フサ</t>
    </rPh>
    <rPh sb="11" eb="12">
      <t>ケイ</t>
    </rPh>
    <phoneticPr fontId="5"/>
  </si>
  <si>
    <t>品　目　別</t>
  </si>
  <si>
    <t>輸・移入、輸・移出の別</t>
    <phoneticPr fontId="5"/>
  </si>
  <si>
    <t>輸・移入</t>
  </si>
  <si>
    <t>輸　・移出</t>
  </si>
  <si>
    <t>合計</t>
  </si>
  <si>
    <t>構　成　比</t>
  </si>
  <si>
    <t>輸入</t>
  </si>
  <si>
    <t>移入</t>
  </si>
  <si>
    <t>輸出</t>
  </si>
  <si>
    <t>移出</t>
  </si>
  <si>
    <t>　　（％）</t>
  </si>
  <si>
    <t>金属･機械</t>
    <phoneticPr fontId="5"/>
  </si>
  <si>
    <t>トン数</t>
  </si>
  <si>
    <t>台数</t>
  </si>
  <si>
    <t>（トン）</t>
  </si>
  <si>
    <t>20ﾌｨｰﾄ・個数</t>
  </si>
  <si>
    <t>40ﾌｨｰﾄ・個数</t>
  </si>
  <si>
    <t>その他・個数</t>
  </si>
  <si>
    <t>港　　　　別　　　　比　　　(％)</t>
    <phoneticPr fontId="5"/>
  </si>
  <si>
    <t>（注）   （　）内の数は台数</t>
    <phoneticPr fontId="5"/>
  </si>
  <si>
    <t xml:space="preserve"> (3) 港湾別港湾運送関連事業者の状況</t>
    <rPh sb="5" eb="8">
      <t>コウワンベツ</t>
    </rPh>
    <rPh sb="8" eb="10">
      <t>コウワン</t>
    </rPh>
    <rPh sb="10" eb="12">
      <t>ウンソウ</t>
    </rPh>
    <rPh sb="12" eb="14">
      <t>カンレン</t>
    </rPh>
    <rPh sb="14" eb="17">
      <t>ジギョウシャ</t>
    </rPh>
    <rPh sb="18" eb="20">
      <t>ジョウキョウ</t>
    </rPh>
    <phoneticPr fontId="5"/>
  </si>
  <si>
    <t>区分</t>
  </si>
  <si>
    <t>事業所数</t>
  </si>
  <si>
    <t>　      事　　業　　の　　内　　容</t>
  </si>
  <si>
    <t>　　　</t>
  </si>
  <si>
    <t>港湾運送</t>
  </si>
  <si>
    <t>固定区画</t>
  </si>
  <si>
    <t>荷造荷直</t>
  </si>
  <si>
    <t>船舶清掃</t>
  </si>
  <si>
    <t>警　　備</t>
    <phoneticPr fontId="5"/>
  </si>
  <si>
    <t>計</t>
    <phoneticPr fontId="5"/>
  </si>
  <si>
    <t>と兼業</t>
    <phoneticPr fontId="5"/>
  </si>
  <si>
    <t>青森</t>
  </si>
  <si>
    <t>八戸</t>
  </si>
  <si>
    <t>宮古</t>
  </si>
  <si>
    <t>釜石</t>
  </si>
  <si>
    <t>大船渡</t>
  </si>
  <si>
    <t>石巻</t>
  </si>
  <si>
    <t>秋田船川</t>
    <rPh sb="0" eb="2">
      <t>アキタ</t>
    </rPh>
    <rPh sb="2" eb="4">
      <t>フナカワ</t>
    </rPh>
    <phoneticPr fontId="5"/>
  </si>
  <si>
    <t>酒田</t>
    <rPh sb="0" eb="2">
      <t>サカタ</t>
    </rPh>
    <phoneticPr fontId="5"/>
  </si>
  <si>
    <t>小名浜</t>
  </si>
  <si>
    <t>① 三十品目別荷役取扱量の推移</t>
    <phoneticPr fontId="5"/>
  </si>
  <si>
    <t>港湾運送量 三十品目別荷役取扱量の推移</t>
    <phoneticPr fontId="3"/>
  </si>
  <si>
    <t>港湾運送量 港湾別・品目別積卸実績</t>
    <phoneticPr fontId="3"/>
  </si>
  <si>
    <t>海事代理士の現況</t>
  </si>
  <si>
    <t>（１） 管内海事代理士数の推移</t>
    <rPh sb="4" eb="6">
      <t>カンナイ</t>
    </rPh>
    <rPh sb="11" eb="12">
      <t>カズ</t>
    </rPh>
    <rPh sb="13" eb="15">
      <t>スイイ</t>
    </rPh>
    <phoneticPr fontId="5"/>
  </si>
  <si>
    <t xml:space="preserve">                                                                   </t>
  </si>
  <si>
    <t>各年１０月１日現在　（単位：人）　</t>
    <rPh sb="0" eb="2">
      <t>カクネン</t>
    </rPh>
    <rPh sb="4" eb="5">
      <t>ガツ</t>
    </rPh>
    <rPh sb="6" eb="7">
      <t>ニチ</t>
    </rPh>
    <rPh sb="7" eb="9">
      <t>ゲンザイ</t>
    </rPh>
    <rPh sb="11" eb="13">
      <t>タンイ</t>
    </rPh>
    <rPh sb="14" eb="15">
      <t>ニン</t>
    </rPh>
    <phoneticPr fontId="5"/>
  </si>
  <si>
    <t xml:space="preserve">年 </t>
    <rPh sb="0" eb="1">
      <t>ネン</t>
    </rPh>
    <phoneticPr fontId="5"/>
  </si>
  <si>
    <t>２９</t>
    <phoneticPr fontId="5"/>
  </si>
  <si>
    <t>３０</t>
    <phoneticPr fontId="5"/>
  </si>
  <si>
    <t>１</t>
    <phoneticPr fontId="5"/>
  </si>
  <si>
    <t xml:space="preserve"> 県</t>
    <rPh sb="1" eb="2">
      <t>ケン</t>
    </rPh>
    <phoneticPr fontId="5"/>
  </si>
  <si>
    <t>宮　城</t>
    <rPh sb="0" eb="1">
      <t>ミヤ</t>
    </rPh>
    <rPh sb="2" eb="3">
      <t>シロ</t>
    </rPh>
    <phoneticPr fontId="5"/>
  </si>
  <si>
    <t>山　形</t>
    <rPh sb="0" eb="1">
      <t>ヤマ</t>
    </rPh>
    <rPh sb="2" eb="3">
      <t>ケイ</t>
    </rPh>
    <phoneticPr fontId="5"/>
  </si>
  <si>
    <t>（２） 管内海事代理士試験合格状況</t>
    <rPh sb="4" eb="6">
      <t>カンナイ</t>
    </rPh>
    <phoneticPr fontId="5"/>
  </si>
  <si>
    <t xml:space="preserve">筆 記 試 験 </t>
    <phoneticPr fontId="5"/>
  </si>
  <si>
    <t>最終合格率
(%)</t>
    <rPh sb="4" eb="5">
      <t>リツ</t>
    </rPh>
    <phoneticPr fontId="5"/>
  </si>
  <si>
    <t>受験者数(人)</t>
    <rPh sb="5" eb="6">
      <t>ニン</t>
    </rPh>
    <phoneticPr fontId="5"/>
  </si>
  <si>
    <t>合格者数(人)</t>
    <rPh sb="5" eb="6">
      <t>ニン</t>
    </rPh>
    <phoneticPr fontId="5"/>
  </si>
  <si>
    <t>合格率(%)</t>
    <phoneticPr fontId="5"/>
  </si>
  <si>
    <t>注１：最終合格率は、筆記試験受験者数に対する口述試験合格者数の割合。</t>
    <rPh sb="22" eb="24">
      <t>コウジュツ</t>
    </rPh>
    <rPh sb="24" eb="26">
      <t>シケン</t>
    </rPh>
    <rPh sb="26" eb="29">
      <t>ゴウカクシャ</t>
    </rPh>
    <rPh sb="29" eb="30">
      <t>スウ</t>
    </rPh>
    <rPh sb="31" eb="33">
      <t>ワリアイ</t>
    </rPh>
    <phoneticPr fontId="5"/>
  </si>
  <si>
    <t>注２：口述試験は、筆記試験合格者に対して実施する。</t>
    <phoneticPr fontId="5"/>
  </si>
  <si>
    <t>総トン数</t>
    <rPh sb="0" eb="1">
      <t>ソウ</t>
    </rPh>
    <rPh sb="3" eb="4">
      <t>スウ</t>
    </rPh>
    <phoneticPr fontId="5"/>
  </si>
  <si>
    <t>貨物船</t>
    <rPh sb="0" eb="3">
      <t>カモツセン</t>
    </rPh>
    <phoneticPr fontId="5"/>
  </si>
  <si>
    <t>油送船</t>
    <rPh sb="0" eb="2">
      <t>ユソウ</t>
    </rPh>
    <rPh sb="2" eb="3">
      <t>セン</t>
    </rPh>
    <phoneticPr fontId="5"/>
  </si>
  <si>
    <t>漁　船</t>
    <rPh sb="0" eb="1">
      <t>リョウ</t>
    </rPh>
    <rPh sb="2" eb="3">
      <t>フネ</t>
    </rPh>
    <phoneticPr fontId="5"/>
  </si>
  <si>
    <t>宮城県</t>
    <rPh sb="0" eb="3">
      <t>ミヤギケン</t>
    </rPh>
    <phoneticPr fontId="5"/>
  </si>
  <si>
    <t>年　月　日</t>
    <rPh sb="0" eb="1">
      <t>トシ</t>
    </rPh>
    <rPh sb="2" eb="3">
      <t>ツキ</t>
    </rPh>
    <rPh sb="4" eb="5">
      <t>ヒ</t>
    </rPh>
    <phoneticPr fontId="5"/>
  </si>
  <si>
    <t>場　　所</t>
    <rPh sb="0" eb="1">
      <t>バ</t>
    </rPh>
    <rPh sb="3" eb="4">
      <t>トコロ</t>
    </rPh>
    <phoneticPr fontId="5"/>
  </si>
  <si>
    <t>事業者</t>
    <rPh sb="0" eb="3">
      <t>ジギョウシャ</t>
    </rPh>
    <phoneticPr fontId="5"/>
  </si>
  <si>
    <t>所在地</t>
    <rPh sb="0" eb="3">
      <t>ショザイチ</t>
    </rPh>
    <phoneticPr fontId="5"/>
  </si>
  <si>
    <t>入場者数</t>
    <rPh sb="0" eb="2">
      <t>ニュウジョウ</t>
    </rPh>
    <rPh sb="2" eb="3">
      <t>シャ</t>
    </rPh>
    <rPh sb="3" eb="4">
      <t>スウ</t>
    </rPh>
    <phoneticPr fontId="5"/>
  </si>
  <si>
    <t>売上金額（千円）</t>
    <rPh sb="0" eb="3">
      <t>ウリアゲキン</t>
    </rPh>
    <rPh sb="3" eb="4">
      <t>ガク</t>
    </rPh>
    <rPh sb="5" eb="6">
      <t>セン</t>
    </rPh>
    <rPh sb="6" eb="7">
      <t>エン</t>
    </rPh>
    <phoneticPr fontId="5"/>
  </si>
  <si>
    <t>（対前年度比）</t>
    <rPh sb="1" eb="6">
      <t>タイゼンネンドヒ</t>
    </rPh>
    <phoneticPr fontId="5"/>
  </si>
  <si>
    <t>青森県
南部町</t>
    <phoneticPr fontId="5"/>
  </si>
  <si>
    <t>桐　生</t>
    <rPh sb="0" eb="1">
      <t>キリ</t>
    </rPh>
    <rPh sb="2" eb="3">
      <t>ショウ</t>
    </rPh>
    <phoneticPr fontId="5"/>
  </si>
  <si>
    <t>ミニボートピア黒石</t>
    <rPh sb="7" eb="9">
      <t>クロイシ</t>
    </rPh>
    <phoneticPr fontId="5"/>
  </si>
  <si>
    <t>青森県
黒石市</t>
    <rPh sb="4" eb="7">
      <t>クロイシシ</t>
    </rPh>
    <phoneticPr fontId="5"/>
  </si>
  <si>
    <t>平和島</t>
    <rPh sb="0" eb="3">
      <t>ヘイワジマ</t>
    </rPh>
    <phoneticPr fontId="5"/>
  </si>
  <si>
    <t>ボートピア河辺</t>
    <rPh sb="5" eb="7">
      <t>カワベ</t>
    </rPh>
    <phoneticPr fontId="5"/>
  </si>
  <si>
    <t>秋田県
秋田市</t>
    <rPh sb="4" eb="7">
      <t>アキタシ</t>
    </rPh>
    <phoneticPr fontId="5"/>
  </si>
  <si>
    <t>ボートピア大郷</t>
    <rPh sb="5" eb="7">
      <t>オオサト</t>
    </rPh>
    <phoneticPr fontId="5"/>
  </si>
  <si>
    <t>宮城県
大郷町</t>
    <rPh sb="4" eb="6">
      <t>オオサト</t>
    </rPh>
    <rPh sb="6" eb="7">
      <t>チョウ</t>
    </rPh>
    <phoneticPr fontId="5"/>
  </si>
  <si>
    <t>多摩川</t>
    <rPh sb="0" eb="3">
      <t>タマガワ</t>
    </rPh>
    <phoneticPr fontId="5"/>
  </si>
  <si>
    <t>ボートピア川崎</t>
    <rPh sb="5" eb="7">
      <t>カワサキ</t>
    </rPh>
    <phoneticPr fontId="5"/>
  </si>
  <si>
    <t>宮城県
川崎町</t>
    <rPh sb="4" eb="7">
      <t>カワサキチョウ</t>
    </rPh>
    <phoneticPr fontId="5"/>
  </si>
  <si>
    <t>蒲郡・常滑</t>
    <rPh sb="0" eb="2">
      <t>ガマゴオリ</t>
    </rPh>
    <rPh sb="3" eb="5">
      <t>トコナメ</t>
    </rPh>
    <phoneticPr fontId="5"/>
  </si>
  <si>
    <t>ボートピア玉川</t>
    <rPh sb="5" eb="7">
      <t>タマガワ</t>
    </rPh>
    <phoneticPr fontId="5"/>
  </si>
  <si>
    <t>福島県
玉川村</t>
    <rPh sb="4" eb="7">
      <t>タマガワムラ</t>
    </rPh>
    <phoneticPr fontId="5"/>
  </si>
  <si>
    <t>浜名湖</t>
    <rPh sb="0" eb="3">
      <t>ハマナコ</t>
    </rPh>
    <phoneticPr fontId="5"/>
  </si>
  <si>
    <t>ミニボートピア福島</t>
    <rPh sb="7" eb="9">
      <t>フクシマ</t>
    </rPh>
    <phoneticPr fontId="5"/>
  </si>
  <si>
    <t>福島県
福島市</t>
    <rPh sb="4" eb="7">
      <t>フクシマシ</t>
    </rPh>
    <phoneticPr fontId="5"/>
  </si>
  <si>
    <t>船員の雇用</t>
    <phoneticPr fontId="3"/>
  </si>
  <si>
    <t xml:space="preserve"> (1) 船員需給状況</t>
    <rPh sb="5" eb="7">
      <t>センイン</t>
    </rPh>
    <rPh sb="7" eb="9">
      <t>ジュキュウ</t>
    </rPh>
    <rPh sb="9" eb="11">
      <t>ジョウキョウ</t>
    </rPh>
    <phoneticPr fontId="5"/>
  </si>
  <si>
    <t>地</t>
    <rPh sb="0" eb="1">
      <t>チ</t>
    </rPh>
    <phoneticPr fontId="5"/>
  </si>
  <si>
    <t>年</t>
    <rPh sb="0" eb="1">
      <t>ネン</t>
    </rPh>
    <phoneticPr fontId="5"/>
  </si>
  <si>
    <t>求　　　　　　　人</t>
    <rPh sb="0" eb="1">
      <t>モトム</t>
    </rPh>
    <rPh sb="8" eb="9">
      <t>ヒト</t>
    </rPh>
    <phoneticPr fontId="5"/>
  </si>
  <si>
    <t>求　　　　　　　職</t>
    <rPh sb="0" eb="1">
      <t>モトム</t>
    </rPh>
    <rPh sb="8" eb="9">
      <t>ショク</t>
    </rPh>
    <phoneticPr fontId="5"/>
  </si>
  <si>
    <t>求　　人</t>
    <rPh sb="0" eb="1">
      <t>モトム</t>
    </rPh>
    <rPh sb="3" eb="4">
      <t>ヒト</t>
    </rPh>
    <phoneticPr fontId="5"/>
  </si>
  <si>
    <t>成　　立</t>
    <rPh sb="0" eb="1">
      <t>シゲル</t>
    </rPh>
    <rPh sb="3" eb="4">
      <t>タテ</t>
    </rPh>
    <phoneticPr fontId="5"/>
  </si>
  <si>
    <t>区</t>
    <rPh sb="0" eb="1">
      <t>ク</t>
    </rPh>
    <phoneticPr fontId="5"/>
  </si>
  <si>
    <t>度</t>
    <rPh sb="0" eb="1">
      <t>ド</t>
    </rPh>
    <phoneticPr fontId="5"/>
  </si>
  <si>
    <t>船種</t>
    <rPh sb="0" eb="2">
      <t>センシュ</t>
    </rPh>
    <phoneticPr fontId="5"/>
  </si>
  <si>
    <t>未　済</t>
    <rPh sb="0" eb="1">
      <t>ミ</t>
    </rPh>
    <rPh sb="2" eb="3">
      <t>スミ</t>
    </rPh>
    <phoneticPr fontId="5"/>
  </si>
  <si>
    <t>新　規</t>
    <rPh sb="0" eb="1">
      <t>シン</t>
    </rPh>
    <rPh sb="2" eb="3">
      <t>キ</t>
    </rPh>
    <phoneticPr fontId="5"/>
  </si>
  <si>
    <t>有　効</t>
    <rPh sb="0" eb="1">
      <t>ユウ</t>
    </rPh>
    <rPh sb="2" eb="3">
      <t>コウ</t>
    </rPh>
    <phoneticPr fontId="5"/>
  </si>
  <si>
    <t>倍　　率</t>
    <rPh sb="0" eb="1">
      <t>バイ</t>
    </rPh>
    <rPh sb="3" eb="4">
      <t>リツ</t>
    </rPh>
    <phoneticPr fontId="5"/>
  </si>
  <si>
    <t>件　　数</t>
    <rPh sb="0" eb="1">
      <t>ケン</t>
    </rPh>
    <rPh sb="3" eb="4">
      <t>カズ</t>
    </rPh>
    <phoneticPr fontId="5"/>
  </si>
  <si>
    <t>商　船</t>
    <rPh sb="0" eb="1">
      <t>ショウ</t>
    </rPh>
    <rPh sb="2" eb="3">
      <t>フネ</t>
    </rPh>
    <phoneticPr fontId="5"/>
  </si>
  <si>
    <t>東</t>
    <rPh sb="0" eb="1">
      <t>ヒガシ</t>
    </rPh>
    <phoneticPr fontId="5"/>
  </si>
  <si>
    <t>（全国比％）</t>
    <rPh sb="1" eb="4">
      <t>ゼンコクヒ</t>
    </rPh>
    <phoneticPr fontId="5"/>
  </si>
  <si>
    <t>北</t>
    <rPh sb="0" eb="1">
      <t>キタ</t>
    </rPh>
    <phoneticPr fontId="5"/>
  </si>
  <si>
    <t>対前年度比（％）</t>
    <rPh sb="0" eb="1">
      <t>タイ</t>
    </rPh>
    <rPh sb="1" eb="2">
      <t>マエ</t>
    </rPh>
    <rPh sb="2" eb="3">
      <t>トシ</t>
    </rPh>
    <rPh sb="3" eb="4">
      <t>ド</t>
    </rPh>
    <rPh sb="4" eb="5">
      <t>ヒ</t>
    </rPh>
    <phoneticPr fontId="5"/>
  </si>
  <si>
    <t>全</t>
    <rPh sb="0" eb="1">
      <t>ゼン</t>
    </rPh>
    <phoneticPr fontId="5"/>
  </si>
  <si>
    <t>国</t>
    <rPh sb="0" eb="1">
      <t>クニ</t>
    </rPh>
    <phoneticPr fontId="5"/>
  </si>
  <si>
    <t>１．求人（求職）欄の「未済」とは、４月から翌年３月までの各月末現在の求人（求職）数の合計</t>
    <rPh sb="2" eb="4">
      <t>キュウジン</t>
    </rPh>
    <rPh sb="5" eb="7">
      <t>キュウショク</t>
    </rPh>
    <rPh sb="8" eb="9">
      <t>ラン</t>
    </rPh>
    <rPh sb="11" eb="13">
      <t>ミサイ</t>
    </rPh>
    <rPh sb="18" eb="19">
      <t>ガツ</t>
    </rPh>
    <rPh sb="21" eb="23">
      <t>ヨクトシ</t>
    </rPh>
    <rPh sb="24" eb="25">
      <t>ガツ</t>
    </rPh>
    <rPh sb="28" eb="29">
      <t>カク</t>
    </rPh>
    <rPh sb="29" eb="31">
      <t>ゲツマツ</t>
    </rPh>
    <rPh sb="31" eb="33">
      <t>ゲンザイ</t>
    </rPh>
    <rPh sb="34" eb="36">
      <t>キュウジン</t>
    </rPh>
    <rPh sb="37" eb="39">
      <t>キュウショク</t>
    </rPh>
    <rPh sb="40" eb="41">
      <t>スウ</t>
    </rPh>
    <rPh sb="42" eb="44">
      <t>ゴウケイ</t>
    </rPh>
    <phoneticPr fontId="5"/>
  </si>
  <si>
    <t>２．求人（求職）欄の「新規」とは、４月から翌年３月までの各月毎の新規求人（求職）数の合計</t>
    <rPh sb="2" eb="4">
      <t>キュウジン</t>
    </rPh>
    <rPh sb="5" eb="7">
      <t>キュウショク</t>
    </rPh>
    <rPh sb="8" eb="9">
      <t>ラン</t>
    </rPh>
    <rPh sb="11" eb="13">
      <t>シンキ</t>
    </rPh>
    <rPh sb="18" eb="19">
      <t>ガツ</t>
    </rPh>
    <rPh sb="21" eb="23">
      <t>ヨクトシ</t>
    </rPh>
    <rPh sb="24" eb="25">
      <t>ガツ</t>
    </rPh>
    <rPh sb="28" eb="29">
      <t>カク</t>
    </rPh>
    <rPh sb="29" eb="30">
      <t>ツキ</t>
    </rPh>
    <rPh sb="30" eb="31">
      <t>ゴト</t>
    </rPh>
    <rPh sb="32" eb="34">
      <t>シンキ</t>
    </rPh>
    <rPh sb="34" eb="36">
      <t>キュウジン</t>
    </rPh>
    <rPh sb="37" eb="39">
      <t>キュウショク</t>
    </rPh>
    <rPh sb="40" eb="41">
      <t>スウ</t>
    </rPh>
    <rPh sb="42" eb="44">
      <t>ゴウケイ</t>
    </rPh>
    <phoneticPr fontId="5"/>
  </si>
  <si>
    <t>３．求人（求職）欄の「有効」とは、４月から翌年３月までの各月毎の有効求人（求職）数の合計</t>
    <rPh sb="2" eb="4">
      <t>キュウジン</t>
    </rPh>
    <rPh sb="5" eb="7">
      <t>キュウショク</t>
    </rPh>
    <rPh sb="8" eb="9">
      <t>ラン</t>
    </rPh>
    <rPh sb="11" eb="13">
      <t>ユウコウ</t>
    </rPh>
    <rPh sb="18" eb="19">
      <t>ガツ</t>
    </rPh>
    <rPh sb="21" eb="23">
      <t>ヨクトシ</t>
    </rPh>
    <rPh sb="24" eb="25">
      <t>ガツ</t>
    </rPh>
    <rPh sb="28" eb="29">
      <t>カク</t>
    </rPh>
    <rPh sb="29" eb="30">
      <t>ツキ</t>
    </rPh>
    <rPh sb="30" eb="31">
      <t>ゴト</t>
    </rPh>
    <rPh sb="32" eb="34">
      <t>ユウコウ</t>
    </rPh>
    <rPh sb="34" eb="36">
      <t>キュウジン</t>
    </rPh>
    <rPh sb="37" eb="39">
      <t>キュウショク</t>
    </rPh>
    <rPh sb="40" eb="41">
      <t>スウ</t>
    </rPh>
    <rPh sb="42" eb="44">
      <t>ゴウケイ</t>
    </rPh>
    <phoneticPr fontId="5"/>
  </si>
  <si>
    <t>※各月毎の有効求人（求職）数とは、「前月末現在未済求人（求職）数＋当月新規求人（求職）数」</t>
    <rPh sb="1" eb="3">
      <t>カクツキ</t>
    </rPh>
    <rPh sb="3" eb="4">
      <t>ゴト</t>
    </rPh>
    <rPh sb="5" eb="7">
      <t>ユウコウ</t>
    </rPh>
    <rPh sb="7" eb="9">
      <t>キュウジン</t>
    </rPh>
    <rPh sb="10" eb="12">
      <t>キュウショク</t>
    </rPh>
    <rPh sb="13" eb="14">
      <t>スウ</t>
    </rPh>
    <rPh sb="18" eb="20">
      <t>ゼンゲツ</t>
    </rPh>
    <rPh sb="20" eb="21">
      <t>マツ</t>
    </rPh>
    <rPh sb="21" eb="23">
      <t>ゲンザイ</t>
    </rPh>
    <rPh sb="23" eb="25">
      <t>ミサイ</t>
    </rPh>
    <rPh sb="25" eb="27">
      <t>キュウジン</t>
    </rPh>
    <rPh sb="28" eb="30">
      <t>キュウショク</t>
    </rPh>
    <rPh sb="31" eb="32">
      <t>スウ</t>
    </rPh>
    <rPh sb="33" eb="35">
      <t>トウゲツ</t>
    </rPh>
    <rPh sb="35" eb="37">
      <t>シンキ</t>
    </rPh>
    <rPh sb="37" eb="39">
      <t>キュウジン</t>
    </rPh>
    <rPh sb="40" eb="42">
      <t>キュウショク</t>
    </rPh>
    <rPh sb="43" eb="44">
      <t>スウ</t>
    </rPh>
    <phoneticPr fontId="5"/>
  </si>
  <si>
    <t>(2) 失業保険金等支給状況</t>
    <rPh sb="4" eb="6">
      <t>シツギョウ</t>
    </rPh>
    <rPh sb="6" eb="9">
      <t>ホケンキン</t>
    </rPh>
    <rPh sb="9" eb="10">
      <t>トウ</t>
    </rPh>
    <rPh sb="10" eb="12">
      <t>シキュウ</t>
    </rPh>
    <rPh sb="12" eb="14">
      <t>ジョウキョウ</t>
    </rPh>
    <phoneticPr fontId="5"/>
  </si>
  <si>
    <t>（金額：円）</t>
    <rPh sb="1" eb="3">
      <t>キンガク</t>
    </rPh>
    <rPh sb="4" eb="5">
      <t>エン</t>
    </rPh>
    <phoneticPr fontId="5"/>
  </si>
  <si>
    <t>失　業　保　険　金</t>
    <rPh sb="0" eb="1">
      <t>シツ</t>
    </rPh>
    <rPh sb="2" eb="3">
      <t>ギョウ</t>
    </rPh>
    <rPh sb="4" eb="5">
      <t>タモツ</t>
    </rPh>
    <rPh sb="6" eb="7">
      <t>ケン</t>
    </rPh>
    <rPh sb="8" eb="9">
      <t>カネ</t>
    </rPh>
    <phoneticPr fontId="5"/>
  </si>
  <si>
    <t>転　換　給　付　金</t>
    <rPh sb="0" eb="1">
      <t>テン</t>
    </rPh>
    <rPh sb="2" eb="3">
      <t>ガン</t>
    </rPh>
    <rPh sb="4" eb="5">
      <t>キュウ</t>
    </rPh>
    <rPh sb="6" eb="7">
      <t>ヅケ</t>
    </rPh>
    <rPh sb="8" eb="9">
      <t>カネ</t>
    </rPh>
    <phoneticPr fontId="5"/>
  </si>
  <si>
    <t>支給件数</t>
    <rPh sb="0" eb="2">
      <t>シキュウ</t>
    </rPh>
    <rPh sb="2" eb="4">
      <t>ケンスウ</t>
    </rPh>
    <phoneticPr fontId="5"/>
  </si>
  <si>
    <t>支給金額</t>
    <rPh sb="0" eb="2">
      <t>シキュウ</t>
    </rPh>
    <rPh sb="2" eb="4">
      <t>キンガク</t>
    </rPh>
    <phoneticPr fontId="5"/>
  </si>
  <si>
    <t>対前年度比（％）</t>
    <rPh sb="0" eb="1">
      <t>タイ</t>
    </rPh>
    <rPh sb="1" eb="4">
      <t>ゼンネンド</t>
    </rPh>
    <rPh sb="4" eb="5">
      <t>ヒ</t>
    </rPh>
    <phoneticPr fontId="5"/>
  </si>
  <si>
    <t>１．失業保険金の件数・金額には、再就職手当及び高年齢求職者給付金等を含む。</t>
    <rPh sb="2" eb="4">
      <t>シツギョウ</t>
    </rPh>
    <rPh sb="4" eb="6">
      <t>ホケン</t>
    </rPh>
    <rPh sb="6" eb="7">
      <t>キン</t>
    </rPh>
    <rPh sb="8" eb="10">
      <t>ケンスウ</t>
    </rPh>
    <rPh sb="11" eb="13">
      <t>キンガク</t>
    </rPh>
    <rPh sb="16" eb="19">
      <t>サイシュウショク</t>
    </rPh>
    <rPh sb="19" eb="21">
      <t>テアテ</t>
    </rPh>
    <rPh sb="21" eb="22">
      <t>オヨ</t>
    </rPh>
    <rPh sb="23" eb="24">
      <t>タカ</t>
    </rPh>
    <rPh sb="24" eb="25">
      <t>ネン</t>
    </rPh>
    <rPh sb="25" eb="26">
      <t>ヨワイ</t>
    </rPh>
    <rPh sb="26" eb="29">
      <t>キュウショクシャ</t>
    </rPh>
    <rPh sb="29" eb="32">
      <t>キュウフキン</t>
    </rPh>
    <rPh sb="32" eb="33">
      <t>トウ</t>
    </rPh>
    <rPh sb="34" eb="35">
      <t>フク</t>
    </rPh>
    <phoneticPr fontId="5"/>
  </si>
  <si>
    <t>２．転換給付金の件数・金額には、再就職奨励金等を含む。</t>
    <rPh sb="2" eb="4">
      <t>テンカン</t>
    </rPh>
    <rPh sb="4" eb="7">
      <t>キュウフキン</t>
    </rPh>
    <rPh sb="8" eb="10">
      <t>ケンスウ</t>
    </rPh>
    <rPh sb="11" eb="13">
      <t>キンガク</t>
    </rPh>
    <rPh sb="16" eb="19">
      <t>サイシュウショク</t>
    </rPh>
    <rPh sb="19" eb="22">
      <t>ショウレイキン</t>
    </rPh>
    <rPh sb="22" eb="23">
      <t>トウ</t>
    </rPh>
    <rPh sb="24" eb="25">
      <t>フク</t>
    </rPh>
    <phoneticPr fontId="5"/>
  </si>
  <si>
    <t xml:space="preserve"> (3) 求職手帳受有者数</t>
    <rPh sb="5" eb="7">
      <t>キュウショク</t>
    </rPh>
    <rPh sb="7" eb="9">
      <t>テチョウ</t>
    </rPh>
    <rPh sb="9" eb="10">
      <t>ジュ</t>
    </rPh>
    <rPh sb="10" eb="11">
      <t>ユウ</t>
    </rPh>
    <rPh sb="11" eb="12">
      <t>シャ</t>
    </rPh>
    <rPh sb="12" eb="13">
      <t>スウ</t>
    </rPh>
    <phoneticPr fontId="5"/>
  </si>
  <si>
    <t>離　職　法　別　内　訳</t>
    <rPh sb="0" eb="1">
      <t>リ</t>
    </rPh>
    <rPh sb="2" eb="3">
      <t>ショク</t>
    </rPh>
    <rPh sb="4" eb="5">
      <t>ホウ</t>
    </rPh>
    <rPh sb="6" eb="7">
      <t>ベツ</t>
    </rPh>
    <rPh sb="8" eb="9">
      <t>ウチ</t>
    </rPh>
    <rPh sb="10" eb="11">
      <t>ヤク</t>
    </rPh>
    <phoneticPr fontId="5"/>
  </si>
  <si>
    <t>求職手帳発給数</t>
    <rPh sb="0" eb="2">
      <t>キュウショク</t>
    </rPh>
    <rPh sb="2" eb="4">
      <t>テチョウ</t>
    </rPh>
    <rPh sb="4" eb="5">
      <t>ハツ</t>
    </rPh>
    <rPh sb="5" eb="6">
      <t>キュウ</t>
    </rPh>
    <rPh sb="6" eb="7">
      <t>スウ</t>
    </rPh>
    <phoneticPr fontId="5"/>
  </si>
  <si>
    <t>求職手帳受有者数</t>
    <rPh sb="0" eb="2">
      <t>キュウショク</t>
    </rPh>
    <rPh sb="2" eb="4">
      <t>テチョウ</t>
    </rPh>
    <rPh sb="4" eb="5">
      <t>ジュ</t>
    </rPh>
    <rPh sb="5" eb="6">
      <t>ユウ</t>
    </rPh>
    <rPh sb="6" eb="7">
      <t>シャ</t>
    </rPh>
    <rPh sb="7" eb="8">
      <t>スウ</t>
    </rPh>
    <phoneticPr fontId="5"/>
  </si>
  <si>
    <t>受有／発給（％）</t>
    <rPh sb="0" eb="1">
      <t>ジュ</t>
    </rPh>
    <rPh sb="1" eb="2">
      <t>ユウ</t>
    </rPh>
    <rPh sb="3" eb="4">
      <t>ハツ</t>
    </rPh>
    <rPh sb="4" eb="5">
      <t>キュウ</t>
    </rPh>
    <phoneticPr fontId="5"/>
  </si>
  <si>
    <t>本　四　法</t>
    <rPh sb="0" eb="1">
      <t>ホン</t>
    </rPh>
    <rPh sb="2" eb="3">
      <t>4</t>
    </rPh>
    <rPh sb="4" eb="5">
      <t>ホウ</t>
    </rPh>
    <phoneticPr fontId="5"/>
  </si>
  <si>
    <t>漁　特　法</t>
    <rPh sb="0" eb="1">
      <t>ギョ</t>
    </rPh>
    <rPh sb="2" eb="3">
      <t>トク</t>
    </rPh>
    <rPh sb="4" eb="5">
      <t>ホウ</t>
    </rPh>
    <phoneticPr fontId="5"/>
  </si>
  <si>
    <t>漁  臨  法</t>
    <rPh sb="0" eb="1">
      <t>ギョ</t>
    </rPh>
    <rPh sb="3" eb="4">
      <t>リン</t>
    </rPh>
    <rPh sb="6" eb="7">
      <t>ホウ</t>
    </rPh>
    <phoneticPr fontId="5"/>
  </si>
  <si>
    <t>合　　　　　計</t>
    <rPh sb="0" eb="1">
      <t>ゴウ</t>
    </rPh>
    <rPh sb="6" eb="7">
      <t>ケイ</t>
    </rPh>
    <phoneticPr fontId="5"/>
  </si>
  <si>
    <t>「船特法」とは「船員の雇用の促進に関する特別措置法」、「本四法」とは「本州四国連絡橋の建設に伴う一般</t>
    <rPh sb="1" eb="2">
      <t>フネ</t>
    </rPh>
    <rPh sb="2" eb="3">
      <t>トク</t>
    </rPh>
    <rPh sb="3" eb="4">
      <t>ホウ</t>
    </rPh>
    <rPh sb="8" eb="10">
      <t>センイン</t>
    </rPh>
    <rPh sb="11" eb="13">
      <t>コヨウ</t>
    </rPh>
    <rPh sb="14" eb="16">
      <t>ソクシン</t>
    </rPh>
    <rPh sb="17" eb="18">
      <t>カン</t>
    </rPh>
    <rPh sb="20" eb="22">
      <t>トクベツ</t>
    </rPh>
    <rPh sb="22" eb="25">
      <t>ソチホウ</t>
    </rPh>
    <rPh sb="28" eb="29">
      <t>ホン</t>
    </rPh>
    <rPh sb="29" eb="30">
      <t>4</t>
    </rPh>
    <rPh sb="30" eb="31">
      <t>ホウ</t>
    </rPh>
    <rPh sb="35" eb="37">
      <t>ホンシュウ</t>
    </rPh>
    <rPh sb="37" eb="39">
      <t>シコク</t>
    </rPh>
    <rPh sb="39" eb="42">
      <t>レンラクキョウ</t>
    </rPh>
    <rPh sb="43" eb="45">
      <t>ケンセツ</t>
    </rPh>
    <rPh sb="46" eb="47">
      <t>トモナ</t>
    </rPh>
    <rPh sb="48" eb="50">
      <t>イッパン</t>
    </rPh>
    <phoneticPr fontId="5"/>
  </si>
  <si>
    <t xml:space="preserve"> </t>
    <phoneticPr fontId="5"/>
  </si>
  <si>
    <t>旅客定期航路事業等に関する特別措置法」、「漁特法」とは「漁業経営の改善及び再建整備に関する特別措</t>
    <rPh sb="0" eb="2">
      <t>リョカク</t>
    </rPh>
    <rPh sb="2" eb="4">
      <t>テイキ</t>
    </rPh>
    <rPh sb="4" eb="6">
      <t>コウロ</t>
    </rPh>
    <rPh sb="6" eb="8">
      <t>ジギョウ</t>
    </rPh>
    <rPh sb="8" eb="9">
      <t>トウ</t>
    </rPh>
    <rPh sb="10" eb="11">
      <t>カン</t>
    </rPh>
    <rPh sb="13" eb="15">
      <t>トクベツ</t>
    </rPh>
    <rPh sb="15" eb="18">
      <t>ソチホウ</t>
    </rPh>
    <rPh sb="21" eb="22">
      <t>ギョ</t>
    </rPh>
    <rPh sb="22" eb="23">
      <t>トク</t>
    </rPh>
    <rPh sb="23" eb="24">
      <t>ホウ</t>
    </rPh>
    <rPh sb="28" eb="30">
      <t>ギョギョウ</t>
    </rPh>
    <rPh sb="30" eb="32">
      <t>ケイエイ</t>
    </rPh>
    <rPh sb="33" eb="35">
      <t>カイゼン</t>
    </rPh>
    <rPh sb="35" eb="36">
      <t>オヨ</t>
    </rPh>
    <rPh sb="37" eb="39">
      <t>サイケン</t>
    </rPh>
    <rPh sb="39" eb="41">
      <t>セイビ</t>
    </rPh>
    <rPh sb="42" eb="43">
      <t>カン</t>
    </rPh>
    <rPh sb="45" eb="47">
      <t>トクベツ</t>
    </rPh>
    <rPh sb="47" eb="48">
      <t>ソ</t>
    </rPh>
    <phoneticPr fontId="5"/>
  </si>
  <si>
    <t>置法」、「漁臨法」とは「国際協定の締結等に伴う漁業離職者に関する臨時措置法」をいう。</t>
    <rPh sb="0" eb="1">
      <t>チ</t>
    </rPh>
    <rPh sb="1" eb="2">
      <t>ホウ</t>
    </rPh>
    <rPh sb="5" eb="6">
      <t>ギョ</t>
    </rPh>
    <rPh sb="6" eb="7">
      <t>リン</t>
    </rPh>
    <rPh sb="7" eb="8">
      <t>ホウ</t>
    </rPh>
    <rPh sb="12" eb="14">
      <t>コクサイ</t>
    </rPh>
    <rPh sb="14" eb="16">
      <t>キョウテイ</t>
    </rPh>
    <rPh sb="17" eb="19">
      <t>テイケツ</t>
    </rPh>
    <rPh sb="19" eb="20">
      <t>トウ</t>
    </rPh>
    <rPh sb="21" eb="22">
      <t>トモナ</t>
    </rPh>
    <rPh sb="23" eb="25">
      <t>ギョギョウ</t>
    </rPh>
    <rPh sb="25" eb="28">
      <t>リショクシャ</t>
    </rPh>
    <rPh sb="29" eb="30">
      <t>カン</t>
    </rPh>
    <rPh sb="32" eb="34">
      <t>リンジ</t>
    </rPh>
    <rPh sb="34" eb="37">
      <t>ソチホウ</t>
    </rPh>
    <phoneticPr fontId="5"/>
  </si>
  <si>
    <t xml:space="preserve"> (4) 水産高校等新規学卒者就職状況調べ</t>
    <rPh sb="5" eb="7">
      <t>スイサン</t>
    </rPh>
    <rPh sb="7" eb="9">
      <t>コウコウ</t>
    </rPh>
    <rPh sb="9" eb="10">
      <t>トウ</t>
    </rPh>
    <rPh sb="10" eb="12">
      <t>シンキ</t>
    </rPh>
    <rPh sb="12" eb="15">
      <t>ガクソツシャ</t>
    </rPh>
    <rPh sb="15" eb="17">
      <t>シュウショク</t>
    </rPh>
    <rPh sb="17" eb="19">
      <t>ジョウキョウ</t>
    </rPh>
    <rPh sb="19" eb="20">
      <t>シラ</t>
    </rPh>
    <phoneticPr fontId="5"/>
  </si>
  <si>
    <t>職種別</t>
    <rPh sb="0" eb="2">
      <t>ショクシュ</t>
    </rPh>
    <rPh sb="2" eb="3">
      <t>ベツ</t>
    </rPh>
    <phoneticPr fontId="5"/>
  </si>
  <si>
    <t>甲　板　部</t>
    <rPh sb="0" eb="1">
      <t>コウ</t>
    </rPh>
    <rPh sb="2" eb="3">
      <t>イタ</t>
    </rPh>
    <rPh sb="4" eb="5">
      <t>ブ</t>
    </rPh>
    <phoneticPr fontId="5"/>
  </si>
  <si>
    <t>機　関　部</t>
    <rPh sb="0" eb="1">
      <t>キ</t>
    </rPh>
    <rPh sb="2" eb="3">
      <t>セキ</t>
    </rPh>
    <rPh sb="4" eb="5">
      <t>ブ</t>
    </rPh>
    <phoneticPr fontId="5"/>
  </si>
  <si>
    <t>そ　の　他</t>
    <rPh sb="4" eb="5">
      <t>タ</t>
    </rPh>
    <phoneticPr fontId="5"/>
  </si>
  <si>
    <t>合　　　計</t>
    <rPh sb="0" eb="1">
      <t>ゴウ</t>
    </rPh>
    <rPh sb="4" eb="5">
      <t>ケイ</t>
    </rPh>
    <phoneticPr fontId="5"/>
  </si>
  <si>
    <t>船種別</t>
    <rPh sb="0" eb="2">
      <t>センシュ</t>
    </rPh>
    <rPh sb="2" eb="3">
      <t>ベツ</t>
    </rPh>
    <phoneticPr fontId="5"/>
  </si>
  <si>
    <t>漁　船</t>
    <rPh sb="0" eb="1">
      <t>ギョ</t>
    </rPh>
    <rPh sb="2" eb="3">
      <t>フネ</t>
    </rPh>
    <phoneticPr fontId="5"/>
  </si>
  <si>
    <t>地域別</t>
    <rPh sb="0" eb="3">
      <t>チイキベツ</t>
    </rPh>
    <phoneticPr fontId="5"/>
  </si>
  <si>
    <t>管内</t>
    <rPh sb="0" eb="2">
      <t>カンナイ</t>
    </rPh>
    <phoneticPr fontId="5"/>
  </si>
  <si>
    <t>管外</t>
    <rPh sb="0" eb="1">
      <t>カン</t>
    </rPh>
    <rPh sb="1" eb="2">
      <t>ガイ</t>
    </rPh>
    <phoneticPr fontId="5"/>
  </si>
  <si>
    <t>対前年度比（％）</t>
    <rPh sb="0" eb="1">
      <t>タイ</t>
    </rPh>
    <rPh sb="1" eb="2">
      <t>ゼン</t>
    </rPh>
    <rPh sb="2" eb="3">
      <t>ネン</t>
    </rPh>
    <rPh sb="3" eb="4">
      <t>ド</t>
    </rPh>
    <rPh sb="4" eb="5">
      <t>ヒ</t>
    </rPh>
    <phoneticPr fontId="5"/>
  </si>
  <si>
    <t xml:space="preserve"> (5) 公共職業訓練状況</t>
    <rPh sb="5" eb="7">
      <t>コウキョウ</t>
    </rPh>
    <rPh sb="7" eb="9">
      <t>ショクギョウ</t>
    </rPh>
    <rPh sb="9" eb="11">
      <t>クンレン</t>
    </rPh>
    <rPh sb="11" eb="13">
      <t>ジョウキョウ</t>
    </rPh>
    <phoneticPr fontId="5"/>
  </si>
  <si>
    <t>無　線　部</t>
    <rPh sb="0" eb="1">
      <t>ム</t>
    </rPh>
    <rPh sb="2" eb="3">
      <t>セン</t>
    </rPh>
    <rPh sb="4" eb="5">
      <t>ブ</t>
    </rPh>
    <phoneticPr fontId="5"/>
  </si>
  <si>
    <t>年度別</t>
    <rPh sb="0" eb="3">
      <t>ネンドベツ</t>
    </rPh>
    <phoneticPr fontId="5"/>
  </si>
  <si>
    <t>対前年度</t>
    <rPh sb="0" eb="1">
      <t>タイ</t>
    </rPh>
    <rPh sb="1" eb="3">
      <t>ゼンネン</t>
    </rPh>
    <rPh sb="3" eb="4">
      <t>ド</t>
    </rPh>
    <phoneticPr fontId="5"/>
  </si>
  <si>
    <t>１． （　）内は、職業転換給付金受給者に対する公共職業訓練の件数であり内数である。</t>
    <rPh sb="6" eb="7">
      <t>ナイ</t>
    </rPh>
    <rPh sb="9" eb="11">
      <t>ショクギョウ</t>
    </rPh>
    <rPh sb="11" eb="13">
      <t>テンカン</t>
    </rPh>
    <rPh sb="13" eb="16">
      <t>キュウフキン</t>
    </rPh>
    <rPh sb="16" eb="19">
      <t>ジュキュウシャ</t>
    </rPh>
    <rPh sb="20" eb="21">
      <t>タイ</t>
    </rPh>
    <rPh sb="23" eb="25">
      <t>コウキョウ</t>
    </rPh>
    <rPh sb="25" eb="27">
      <t>ショクギョウ</t>
    </rPh>
    <rPh sb="27" eb="29">
      <t>クンレン</t>
    </rPh>
    <rPh sb="30" eb="32">
      <t>ケンスウ</t>
    </rPh>
    <rPh sb="35" eb="36">
      <t>ウチ</t>
    </rPh>
    <rPh sb="36" eb="37">
      <t>スウ</t>
    </rPh>
    <phoneticPr fontId="5"/>
  </si>
  <si>
    <t>２． 職種別の無線部は、海上特殊無線技士のことである。</t>
    <rPh sb="3" eb="4">
      <t>ショク</t>
    </rPh>
    <rPh sb="4" eb="6">
      <t>シュベツ</t>
    </rPh>
    <rPh sb="7" eb="9">
      <t>ムセン</t>
    </rPh>
    <rPh sb="9" eb="10">
      <t>ブ</t>
    </rPh>
    <rPh sb="12" eb="14">
      <t>カイジョウ</t>
    </rPh>
    <rPh sb="14" eb="16">
      <t>トクシュ</t>
    </rPh>
    <rPh sb="16" eb="18">
      <t>ムセン</t>
    </rPh>
    <rPh sb="18" eb="20">
      <t>ギシ</t>
    </rPh>
    <phoneticPr fontId="5"/>
  </si>
  <si>
    <t>船舶の登録の現況</t>
    <phoneticPr fontId="3"/>
  </si>
  <si>
    <t xml:space="preserve">総トン数別 </t>
    <phoneticPr fontId="3"/>
  </si>
  <si>
    <t xml:space="preserve">用途別 </t>
    <phoneticPr fontId="3"/>
  </si>
  <si>
    <t xml:space="preserve"> (1) 総トン数別</t>
    <rPh sb="5" eb="6">
      <t>ソウ</t>
    </rPh>
    <rPh sb="8" eb="9">
      <t>スウ</t>
    </rPh>
    <rPh sb="9" eb="10">
      <t>ベツ</t>
    </rPh>
    <phoneticPr fontId="5"/>
  </si>
  <si>
    <t>トン数別</t>
    <rPh sb="2" eb="3">
      <t>スウ</t>
    </rPh>
    <rPh sb="3" eb="4">
      <t>ベツ</t>
    </rPh>
    <phoneticPr fontId="5"/>
  </si>
  <si>
    <t xml:space="preserve"> 20トン以上
100トン未満</t>
    <rPh sb="5" eb="7">
      <t>イジョウ</t>
    </rPh>
    <rPh sb="14" eb="16">
      <t>ミマン</t>
    </rPh>
    <phoneticPr fontId="5"/>
  </si>
  <si>
    <t xml:space="preserve"> 100トン以上
1,000トン未満</t>
    <rPh sb="6" eb="8">
      <t>イジョウ</t>
    </rPh>
    <rPh sb="17" eb="19">
      <t>ミマン</t>
    </rPh>
    <phoneticPr fontId="5"/>
  </si>
  <si>
    <t>1,000トン以上
3,000トン未満</t>
    <rPh sb="7" eb="9">
      <t>イジョウ</t>
    </rPh>
    <rPh sb="18" eb="20">
      <t>ミマン</t>
    </rPh>
    <phoneticPr fontId="5"/>
  </si>
  <si>
    <t>3,000トン以上</t>
    <rPh sb="7" eb="8">
      <t>イ</t>
    </rPh>
    <rPh sb="8" eb="9">
      <t>ウエ</t>
    </rPh>
    <phoneticPr fontId="5"/>
  </si>
  <si>
    <t>隻数及び</t>
    <rPh sb="0" eb="2">
      <t>セキスウ</t>
    </rPh>
    <rPh sb="2" eb="3">
      <t>オヨ</t>
    </rPh>
    <phoneticPr fontId="5"/>
  </si>
  <si>
    <t>局別</t>
    <rPh sb="0" eb="1">
      <t>キョク</t>
    </rPh>
    <rPh sb="1" eb="2">
      <t>ベツ</t>
    </rPh>
    <phoneticPr fontId="5"/>
  </si>
  <si>
    <t>トン数</t>
    <rPh sb="2" eb="3">
      <t>スウ</t>
    </rPh>
    <phoneticPr fontId="5"/>
  </si>
  <si>
    <t>隻数</t>
    <rPh sb="0" eb="2">
      <t>セキスウ</t>
    </rPh>
    <phoneticPr fontId="5"/>
  </si>
  <si>
    <t>管内計</t>
    <rPh sb="0" eb="2">
      <t>カンナイ</t>
    </rPh>
    <rPh sb="2" eb="3">
      <t>ケイ</t>
    </rPh>
    <phoneticPr fontId="5"/>
  </si>
  <si>
    <t>(注) トン数は単位以下まで集計し、計上する際に単位以下を四捨五入とした。</t>
    <rPh sb="1" eb="2">
      <t>チュウ</t>
    </rPh>
    <rPh sb="6" eb="7">
      <t>スウ</t>
    </rPh>
    <rPh sb="8" eb="10">
      <t>タンイ</t>
    </rPh>
    <rPh sb="10" eb="12">
      <t>イカ</t>
    </rPh>
    <rPh sb="14" eb="16">
      <t>シュウケイ</t>
    </rPh>
    <rPh sb="18" eb="20">
      <t>ケイジョウ</t>
    </rPh>
    <rPh sb="22" eb="23">
      <t>サイ</t>
    </rPh>
    <rPh sb="24" eb="26">
      <t>タンイ</t>
    </rPh>
    <rPh sb="26" eb="28">
      <t>イカ</t>
    </rPh>
    <rPh sb="29" eb="30">
      <t>4</t>
    </rPh>
    <rPh sb="30" eb="31">
      <t>シャ</t>
    </rPh>
    <rPh sb="31" eb="32">
      <t>5</t>
    </rPh>
    <rPh sb="32" eb="33">
      <t>ニュウ</t>
    </rPh>
    <phoneticPr fontId="5"/>
  </si>
  <si>
    <t xml:space="preserve"> (2) 用途別</t>
    <rPh sb="5" eb="7">
      <t>ヨウト</t>
    </rPh>
    <rPh sb="7" eb="8">
      <t>ベツ</t>
    </rPh>
    <phoneticPr fontId="5"/>
  </si>
  <si>
    <t>用途別</t>
    <rPh sb="0" eb="2">
      <t>ヨウト</t>
    </rPh>
    <rPh sb="2" eb="3">
      <t>ベツ</t>
    </rPh>
    <phoneticPr fontId="5"/>
  </si>
  <si>
    <t>客　船</t>
    <rPh sb="0" eb="1">
      <t>キャク</t>
    </rPh>
    <rPh sb="2" eb="3">
      <t>フネ</t>
    </rPh>
    <phoneticPr fontId="5"/>
  </si>
  <si>
    <t>曳　船</t>
    <rPh sb="0" eb="1">
      <t>ヒキ</t>
    </rPh>
    <rPh sb="2" eb="3">
      <t>フネ</t>
    </rPh>
    <phoneticPr fontId="5"/>
  </si>
  <si>
    <t xml:space="preserve">(注) </t>
    <rPh sb="1" eb="2">
      <t>チュウ</t>
    </rPh>
    <phoneticPr fontId="5"/>
  </si>
  <si>
    <t>トン数は単位以下まで集計し、計上する際に単位以下を四捨五入とした。</t>
  </si>
  <si>
    <t>船員の労働環境の現況</t>
    <phoneticPr fontId="3"/>
  </si>
  <si>
    <t>船員法適用事業者数・船員数・船舶数</t>
    <phoneticPr fontId="3"/>
  </si>
  <si>
    <t>船員法事務取扱実績</t>
    <phoneticPr fontId="3"/>
  </si>
  <si>
    <t>　(1)船員法適用事業者数・船員数・船舶数</t>
    <rPh sb="4" eb="6">
      <t>センイン</t>
    </rPh>
    <rPh sb="6" eb="7">
      <t>ホウ</t>
    </rPh>
    <rPh sb="7" eb="9">
      <t>テキヨウ</t>
    </rPh>
    <rPh sb="9" eb="12">
      <t>ジギョウシャ</t>
    </rPh>
    <rPh sb="12" eb="13">
      <t>スウ</t>
    </rPh>
    <rPh sb="14" eb="17">
      <t>センインスウ</t>
    </rPh>
    <rPh sb="18" eb="20">
      <t>センパク</t>
    </rPh>
    <rPh sb="20" eb="21">
      <t>スウ</t>
    </rPh>
    <phoneticPr fontId="5"/>
  </si>
  <si>
    <t>用途別</t>
    <rPh sb="0" eb="3">
      <t>ヨウトベツ</t>
    </rPh>
    <phoneticPr fontId="5"/>
  </si>
  <si>
    <t>青　森</t>
    <rPh sb="0" eb="1">
      <t>アオ</t>
    </rPh>
    <rPh sb="2" eb="3">
      <t>モリ</t>
    </rPh>
    <phoneticPr fontId="52"/>
  </si>
  <si>
    <t>八　戸</t>
    <rPh sb="0" eb="1">
      <t>ハチ</t>
    </rPh>
    <rPh sb="2" eb="3">
      <t>ト</t>
    </rPh>
    <phoneticPr fontId="52"/>
  </si>
  <si>
    <t>岩　手</t>
    <rPh sb="0" eb="1">
      <t>イワ</t>
    </rPh>
    <rPh sb="2" eb="3">
      <t>テ</t>
    </rPh>
    <phoneticPr fontId="52"/>
  </si>
  <si>
    <t>気仙沼</t>
    <rPh sb="0" eb="3">
      <t>ケセンヌマ</t>
    </rPh>
    <phoneticPr fontId="52"/>
  </si>
  <si>
    <t>石　巻</t>
    <rPh sb="0" eb="1">
      <t>イシ</t>
    </rPh>
    <rPh sb="2" eb="3">
      <t>カン</t>
    </rPh>
    <phoneticPr fontId="52"/>
  </si>
  <si>
    <t>秋　田</t>
    <rPh sb="0" eb="1">
      <t>アキ</t>
    </rPh>
    <rPh sb="2" eb="3">
      <t>タ</t>
    </rPh>
    <phoneticPr fontId="52"/>
  </si>
  <si>
    <t>山　形</t>
    <rPh sb="0" eb="1">
      <t>ヤマ</t>
    </rPh>
    <rPh sb="2" eb="3">
      <t>カタチ</t>
    </rPh>
    <phoneticPr fontId="52"/>
  </si>
  <si>
    <t>福　島</t>
    <rPh sb="0" eb="1">
      <t>フク</t>
    </rPh>
    <rPh sb="2" eb="3">
      <t>シマ</t>
    </rPh>
    <phoneticPr fontId="52"/>
  </si>
  <si>
    <t>前年10月1日</t>
    <rPh sb="6" eb="7">
      <t>ヒ</t>
    </rPh>
    <phoneticPr fontId="5"/>
  </si>
  <si>
    <t xml:space="preserve"> 区分</t>
    <rPh sb="1" eb="3">
      <t>クブン</t>
    </rPh>
    <phoneticPr fontId="5"/>
  </si>
  <si>
    <t>（％）</t>
  </si>
  <si>
    <t>汽船</t>
    <rPh sb="0" eb="2">
      <t>キセン</t>
    </rPh>
    <phoneticPr fontId="5"/>
  </si>
  <si>
    <t>船員数</t>
    <rPh sb="0" eb="3">
      <t>センインスウ</t>
    </rPh>
    <phoneticPr fontId="5"/>
  </si>
  <si>
    <t>船舶数</t>
    <rPh sb="0" eb="3">
      <t>センパクスウ</t>
    </rPh>
    <phoneticPr fontId="5"/>
  </si>
  <si>
    <t>漁船</t>
    <rPh sb="0" eb="2">
      <t>ギョセン</t>
    </rPh>
    <phoneticPr fontId="5"/>
  </si>
  <si>
    <t>汽船・漁船</t>
    <rPh sb="0" eb="2">
      <t>キセン</t>
    </rPh>
    <rPh sb="3" eb="5">
      <t>ギョセン</t>
    </rPh>
    <phoneticPr fontId="5"/>
  </si>
  <si>
    <t>汽船･その他</t>
    <rPh sb="0" eb="2">
      <t>キセン</t>
    </rPh>
    <rPh sb="5" eb="6">
      <t>タ</t>
    </rPh>
    <phoneticPr fontId="5"/>
  </si>
  <si>
    <t>漁船・その他</t>
    <rPh sb="0" eb="2">
      <t>ギョセン</t>
    </rPh>
    <rPh sb="5" eb="6">
      <t>タ</t>
    </rPh>
    <phoneticPr fontId="5"/>
  </si>
  <si>
    <t>予備船員数</t>
    <rPh sb="0" eb="2">
      <t>ヨビ</t>
    </rPh>
    <rPh sb="2" eb="5">
      <t>センインスウ</t>
    </rPh>
    <phoneticPr fontId="5"/>
  </si>
  <si>
    <t>外国船員内数</t>
    <rPh sb="0" eb="2">
      <t>ガイコク</t>
    </rPh>
    <rPh sb="2" eb="4">
      <t>センイン</t>
    </rPh>
    <rPh sb="4" eb="5">
      <t>ナイ</t>
    </rPh>
    <rPh sb="5" eb="6">
      <t>カズ</t>
    </rPh>
    <phoneticPr fontId="5"/>
  </si>
  <si>
    <t>船員手帳</t>
    <rPh sb="0" eb="2">
      <t>センイン</t>
    </rPh>
    <rPh sb="2" eb="4">
      <t>テチョウ</t>
    </rPh>
    <phoneticPr fontId="55"/>
  </si>
  <si>
    <t>雇　入　契　約　届　出</t>
    <rPh sb="4" eb="5">
      <t>チギリ</t>
    </rPh>
    <rPh sb="6" eb="7">
      <t>ヤク</t>
    </rPh>
    <rPh sb="8" eb="9">
      <t>トドケ</t>
    </rPh>
    <rPh sb="10" eb="11">
      <t>デ</t>
    </rPh>
    <phoneticPr fontId="55"/>
  </si>
  <si>
    <t>船長就退証明</t>
    <rPh sb="0" eb="2">
      <t>センチョウ</t>
    </rPh>
    <rPh sb="2" eb="3">
      <t>シュウ</t>
    </rPh>
    <rPh sb="3" eb="4">
      <t>タイ</t>
    </rPh>
    <rPh sb="4" eb="6">
      <t>ショウメイ</t>
    </rPh>
    <phoneticPr fontId="5"/>
  </si>
  <si>
    <t>船員手帳記載</t>
  </si>
  <si>
    <t>新交付</t>
  </si>
  <si>
    <t>再交付</t>
  </si>
  <si>
    <t>書換え</t>
  </si>
  <si>
    <t>訂正</t>
    <rPh sb="1" eb="2">
      <t>セイ</t>
    </rPh>
    <phoneticPr fontId="55"/>
  </si>
  <si>
    <t>受理</t>
  </si>
  <si>
    <t>件数</t>
  </si>
  <si>
    <t>通数</t>
  </si>
  <si>
    <t>本 ・ 支 局 等</t>
    <rPh sb="0" eb="1">
      <t>ホン</t>
    </rPh>
    <rPh sb="4" eb="5">
      <t>シ</t>
    </rPh>
    <rPh sb="6" eb="7">
      <t>キョク</t>
    </rPh>
    <rPh sb="8" eb="9">
      <t>トウ</t>
    </rPh>
    <phoneticPr fontId="55"/>
  </si>
  <si>
    <t>本　　局</t>
  </si>
  <si>
    <t>青    森</t>
  </si>
  <si>
    <t>八    戸</t>
  </si>
  <si>
    <t>岩　　手</t>
    <rPh sb="0" eb="1">
      <t>イワ</t>
    </rPh>
    <rPh sb="3" eb="4">
      <t>テ</t>
    </rPh>
    <phoneticPr fontId="55"/>
  </si>
  <si>
    <t>気仙沼</t>
    <rPh sb="0" eb="3">
      <t>ケセンヌマ</t>
    </rPh>
    <phoneticPr fontId="55"/>
  </si>
  <si>
    <t>石　　巻</t>
    <rPh sb="0" eb="1">
      <t>イシ</t>
    </rPh>
    <rPh sb="3" eb="4">
      <t>カン</t>
    </rPh>
    <phoneticPr fontId="55"/>
  </si>
  <si>
    <t>秋　　田</t>
    <rPh sb="0" eb="1">
      <t>アキ</t>
    </rPh>
    <rPh sb="3" eb="4">
      <t>タ</t>
    </rPh>
    <phoneticPr fontId="55"/>
  </si>
  <si>
    <t>山　　形</t>
    <rPh sb="0" eb="1">
      <t>ヤマ</t>
    </rPh>
    <rPh sb="3" eb="4">
      <t>カタチ</t>
    </rPh>
    <phoneticPr fontId="55"/>
  </si>
  <si>
    <t>福　　島</t>
    <rPh sb="0" eb="1">
      <t>フク</t>
    </rPh>
    <rPh sb="3" eb="4">
      <t>シマ</t>
    </rPh>
    <phoneticPr fontId="55"/>
  </si>
  <si>
    <t>小    計</t>
  </si>
  <si>
    <t>指　　定　　市　　町　　村</t>
    <rPh sb="0" eb="1">
      <t>ユビ</t>
    </rPh>
    <rPh sb="3" eb="4">
      <t>サダム</t>
    </rPh>
    <rPh sb="6" eb="7">
      <t>シ</t>
    </rPh>
    <rPh sb="9" eb="10">
      <t>マチ</t>
    </rPh>
    <rPh sb="12" eb="13">
      <t>ムラ</t>
    </rPh>
    <phoneticPr fontId="5"/>
  </si>
  <si>
    <t>む　つ　市</t>
    <rPh sb="4" eb="5">
      <t>シ</t>
    </rPh>
    <phoneticPr fontId="55"/>
  </si>
  <si>
    <t>-</t>
    <phoneticPr fontId="55"/>
  </si>
  <si>
    <t>中　泊　町</t>
    <rPh sb="0" eb="1">
      <t>ナカ</t>
    </rPh>
    <rPh sb="2" eb="3">
      <t>ハク</t>
    </rPh>
    <rPh sb="4" eb="5">
      <t>マチ</t>
    </rPh>
    <phoneticPr fontId="55"/>
  </si>
  <si>
    <t>鰺ヶ沢町</t>
    <rPh sb="0" eb="3">
      <t>アジガサワ</t>
    </rPh>
    <rPh sb="3" eb="4">
      <t>マチ</t>
    </rPh>
    <phoneticPr fontId="55"/>
  </si>
  <si>
    <t>深　浦　町</t>
    <rPh sb="0" eb="1">
      <t>ブカ</t>
    </rPh>
    <rPh sb="2" eb="3">
      <t>ウラ</t>
    </rPh>
    <rPh sb="4" eb="5">
      <t>マチ</t>
    </rPh>
    <phoneticPr fontId="55"/>
  </si>
  <si>
    <t>洋　野　町</t>
    <rPh sb="0" eb="1">
      <t>ヨウ</t>
    </rPh>
    <rPh sb="2" eb="3">
      <t>ノ</t>
    </rPh>
    <rPh sb="4" eb="5">
      <t>マチ</t>
    </rPh>
    <phoneticPr fontId="55"/>
  </si>
  <si>
    <t>久　慈　市</t>
    <rPh sb="0" eb="1">
      <t>ヒサシ</t>
    </rPh>
    <rPh sb="2" eb="3">
      <t>イツク</t>
    </rPh>
    <rPh sb="4" eb="5">
      <t>シ</t>
    </rPh>
    <phoneticPr fontId="55"/>
  </si>
  <si>
    <t>山　田　町</t>
    <rPh sb="0" eb="1">
      <t>ヤマ</t>
    </rPh>
    <rPh sb="2" eb="3">
      <t>タ</t>
    </rPh>
    <rPh sb="4" eb="5">
      <t>マチ</t>
    </rPh>
    <phoneticPr fontId="55"/>
  </si>
  <si>
    <t>大　槌　町</t>
    <rPh sb="0" eb="1">
      <t>ダイ</t>
    </rPh>
    <rPh sb="2" eb="3">
      <t>ツチ</t>
    </rPh>
    <rPh sb="4" eb="5">
      <t>マチ</t>
    </rPh>
    <phoneticPr fontId="55"/>
  </si>
  <si>
    <t>釜　石　市</t>
    <rPh sb="0" eb="1">
      <t>カマ</t>
    </rPh>
    <rPh sb="2" eb="3">
      <t>イシ</t>
    </rPh>
    <rPh sb="4" eb="5">
      <t>シ</t>
    </rPh>
    <phoneticPr fontId="55"/>
  </si>
  <si>
    <t>大船渡市</t>
    <rPh sb="0" eb="4">
      <t>オオフナトシ</t>
    </rPh>
    <phoneticPr fontId="55"/>
  </si>
  <si>
    <t>陸前高田市</t>
    <rPh sb="0" eb="2">
      <t>リクゼン</t>
    </rPh>
    <rPh sb="2" eb="4">
      <t>タカダ</t>
    </rPh>
    <rPh sb="4" eb="5">
      <t>シ</t>
    </rPh>
    <phoneticPr fontId="55"/>
  </si>
  <si>
    <t>気仙沼市</t>
    <rPh sb="0" eb="3">
      <t>ケセンヌマ</t>
    </rPh>
    <rPh sb="3" eb="4">
      <t>シ</t>
    </rPh>
    <phoneticPr fontId="55"/>
  </si>
  <si>
    <t>南三陸町</t>
    <rPh sb="0" eb="1">
      <t>ミナミ</t>
    </rPh>
    <rPh sb="1" eb="4">
      <t>サンリクチョウ</t>
    </rPh>
    <phoneticPr fontId="55"/>
  </si>
  <si>
    <t>石巻市</t>
    <rPh sb="0" eb="3">
      <t>イシノマキシ</t>
    </rPh>
    <phoneticPr fontId="55"/>
  </si>
  <si>
    <t>女　川　町</t>
    <rPh sb="0" eb="1">
      <t>オンナ</t>
    </rPh>
    <rPh sb="2" eb="3">
      <t>カワ</t>
    </rPh>
    <rPh sb="4" eb="5">
      <t>マチ</t>
    </rPh>
    <phoneticPr fontId="55"/>
  </si>
  <si>
    <t>七ヶ浜町</t>
    <rPh sb="0" eb="3">
      <t>シチガハマ</t>
    </rPh>
    <rPh sb="3" eb="4">
      <t>マチ</t>
    </rPh>
    <phoneticPr fontId="55"/>
  </si>
  <si>
    <t>塩　釜　市</t>
    <rPh sb="0" eb="1">
      <t>シオ</t>
    </rPh>
    <rPh sb="2" eb="3">
      <t>カマ</t>
    </rPh>
    <rPh sb="4" eb="5">
      <t>シ</t>
    </rPh>
    <phoneticPr fontId="55"/>
  </si>
  <si>
    <t>名　取　市</t>
    <rPh sb="0" eb="1">
      <t>メイ</t>
    </rPh>
    <rPh sb="2" eb="3">
      <t>トリ</t>
    </rPh>
    <rPh sb="4" eb="5">
      <t>シ</t>
    </rPh>
    <phoneticPr fontId="55"/>
  </si>
  <si>
    <t>亘　理　町</t>
    <rPh sb="0" eb="1">
      <t>ワタリ</t>
    </rPh>
    <rPh sb="2" eb="3">
      <t>リ</t>
    </rPh>
    <rPh sb="4" eb="5">
      <t>マチ</t>
    </rPh>
    <phoneticPr fontId="55"/>
  </si>
  <si>
    <t>八　峰　町</t>
    <rPh sb="0" eb="1">
      <t>ハチ</t>
    </rPh>
    <rPh sb="2" eb="3">
      <t>ミネ</t>
    </rPh>
    <rPh sb="4" eb="5">
      <t>マチ</t>
    </rPh>
    <phoneticPr fontId="55"/>
  </si>
  <si>
    <t>男　鹿　市</t>
    <rPh sb="0" eb="1">
      <t>オトコ</t>
    </rPh>
    <rPh sb="2" eb="3">
      <t>シカ</t>
    </rPh>
    <rPh sb="4" eb="5">
      <t>シ</t>
    </rPh>
    <phoneticPr fontId="55"/>
  </si>
  <si>
    <t>にかほ市</t>
    <rPh sb="3" eb="4">
      <t>シ</t>
    </rPh>
    <phoneticPr fontId="55"/>
  </si>
  <si>
    <t>鶴　岡　市</t>
    <rPh sb="0" eb="1">
      <t>ツル</t>
    </rPh>
    <rPh sb="2" eb="3">
      <t>オカ</t>
    </rPh>
    <rPh sb="4" eb="5">
      <t>シ</t>
    </rPh>
    <phoneticPr fontId="55"/>
  </si>
  <si>
    <t>相　馬　市</t>
    <rPh sb="0" eb="1">
      <t>ソウ</t>
    </rPh>
    <rPh sb="2" eb="3">
      <t>ウマ</t>
    </rPh>
    <rPh sb="4" eb="5">
      <t>シ</t>
    </rPh>
    <phoneticPr fontId="55"/>
  </si>
  <si>
    <t>いわき市</t>
    <rPh sb="3" eb="4">
      <t>シ</t>
    </rPh>
    <phoneticPr fontId="55"/>
  </si>
  <si>
    <t>合       計</t>
    <phoneticPr fontId="55"/>
  </si>
  <si>
    <t>船員の労働安全・労働衛生　③④⑤年度別発生状況</t>
    <phoneticPr fontId="3"/>
  </si>
  <si>
    <t>船員の労働安全・労働衛生　⑥局別発生件数</t>
    <phoneticPr fontId="3"/>
  </si>
  <si>
    <t>船員の労働安全・労働衛生　⑦管内作業別・態様別・船種別災害発生件数</t>
    <phoneticPr fontId="3"/>
  </si>
  <si>
    <t>船員の労働安全・労働衛生　⑧類別疾病発生件数</t>
    <phoneticPr fontId="3"/>
  </si>
  <si>
    <t xml:space="preserve"> (3) 最近５年間の船員数推移</t>
    <rPh sb="5" eb="7">
      <t>サイキン</t>
    </rPh>
    <rPh sb="8" eb="10">
      <t>ネンカン</t>
    </rPh>
    <rPh sb="11" eb="14">
      <t>センインスウ</t>
    </rPh>
    <rPh sb="14" eb="16">
      <t>スイイ</t>
    </rPh>
    <phoneticPr fontId="1"/>
  </si>
  <si>
    <t>　区分</t>
    <rPh sb="1" eb="3">
      <t>クブン</t>
    </rPh>
    <phoneticPr fontId="24"/>
  </si>
  <si>
    <t>年　</t>
    <rPh sb="0" eb="1">
      <t>ネン</t>
    </rPh>
    <phoneticPr fontId="24"/>
  </si>
  <si>
    <t>R1</t>
    <phoneticPr fontId="24"/>
  </si>
  <si>
    <t>総数</t>
  </si>
  <si>
    <t>漁船</t>
  </si>
  <si>
    <t>貨物船等</t>
  </si>
  <si>
    <t>(注)  各年１０月１日現在（船員法第１１１条に基づく事業状況に関する報告による船員数）</t>
    <rPh sb="15" eb="18">
      <t>センインホウ</t>
    </rPh>
    <rPh sb="18" eb="19">
      <t>ダイ</t>
    </rPh>
    <rPh sb="22" eb="23">
      <t>ジョウ</t>
    </rPh>
    <rPh sb="24" eb="25">
      <t>モト</t>
    </rPh>
    <rPh sb="27" eb="29">
      <t>ジギョウ</t>
    </rPh>
    <rPh sb="29" eb="31">
      <t>ジョウキョウ</t>
    </rPh>
    <rPh sb="32" eb="33">
      <t>カン</t>
    </rPh>
    <rPh sb="35" eb="37">
      <t>ホウコク</t>
    </rPh>
    <rPh sb="40" eb="43">
      <t>センインスウ</t>
    </rPh>
    <phoneticPr fontId="24"/>
  </si>
  <si>
    <t xml:space="preserve"> (4) 船員の労働安全・労働衛生</t>
    <rPh sb="5" eb="7">
      <t>センイン</t>
    </rPh>
    <rPh sb="8" eb="10">
      <t>ロウドウ</t>
    </rPh>
    <rPh sb="10" eb="12">
      <t>アンゼン</t>
    </rPh>
    <rPh sb="13" eb="15">
      <t>ロウドウ</t>
    </rPh>
    <rPh sb="15" eb="17">
      <t>エイセイ</t>
    </rPh>
    <phoneticPr fontId="24"/>
  </si>
  <si>
    <t>船　種　</t>
    <rPh sb="0" eb="1">
      <t>フネ</t>
    </rPh>
    <rPh sb="2" eb="3">
      <t>タネ</t>
    </rPh>
    <phoneticPr fontId="24"/>
  </si>
  <si>
    <t>汽　船</t>
    <rPh sb="0" eb="1">
      <t>ケ</t>
    </rPh>
    <rPh sb="2" eb="3">
      <t>フネ</t>
    </rPh>
    <phoneticPr fontId="24"/>
  </si>
  <si>
    <t>漁　船</t>
    <rPh sb="0" eb="1">
      <t>リョウ</t>
    </rPh>
    <rPh sb="2" eb="3">
      <t>フネ</t>
    </rPh>
    <phoneticPr fontId="24"/>
  </si>
  <si>
    <t>特殊船</t>
    <rPh sb="0" eb="3">
      <t>トクシュセン</t>
    </rPh>
    <phoneticPr fontId="24"/>
  </si>
  <si>
    <t>計</t>
    <rPh sb="0" eb="1">
      <t>ケイ</t>
    </rPh>
    <phoneticPr fontId="24"/>
  </si>
  <si>
    <t>区　分</t>
    <rPh sb="0" eb="1">
      <t>ク</t>
    </rPh>
    <rPh sb="2" eb="3">
      <t>ブン</t>
    </rPh>
    <phoneticPr fontId="24"/>
  </si>
  <si>
    <t>船　　　員　　　数</t>
    <rPh sb="0" eb="9">
      <t>センインスウ</t>
    </rPh>
    <phoneticPr fontId="24"/>
  </si>
  <si>
    <t>災　害</t>
    <rPh sb="0" eb="3">
      <t>サイガイ</t>
    </rPh>
    <phoneticPr fontId="24"/>
  </si>
  <si>
    <t>発生人数</t>
    <rPh sb="0" eb="2">
      <t>ハッセイ</t>
    </rPh>
    <rPh sb="2" eb="4">
      <t>ニンズウ</t>
    </rPh>
    <phoneticPr fontId="24"/>
  </si>
  <si>
    <t>千 人 率</t>
    <rPh sb="0" eb="5">
      <t>センニンリツ</t>
    </rPh>
    <phoneticPr fontId="24"/>
  </si>
  <si>
    <t>疾　病</t>
    <rPh sb="0" eb="3">
      <t>シッペイ</t>
    </rPh>
    <phoneticPr fontId="24"/>
  </si>
  <si>
    <t>(注)  1.（　）内は死亡・行方不明者数で内数である。</t>
    <phoneticPr fontId="24"/>
  </si>
  <si>
    <t>　② 年度別災害・疾病発生状況推移</t>
    <rPh sb="3" eb="6">
      <t>ネンドベツ</t>
    </rPh>
    <rPh sb="6" eb="8">
      <t>サイガイ</t>
    </rPh>
    <rPh sb="9" eb="11">
      <t>シッペイ</t>
    </rPh>
    <rPh sb="11" eb="13">
      <t>ハッセイ</t>
    </rPh>
    <rPh sb="13" eb="15">
      <t>ジョウキョウ</t>
    </rPh>
    <rPh sb="15" eb="17">
      <t>スイイ</t>
    </rPh>
    <phoneticPr fontId="24"/>
  </si>
  <si>
    <t>(千人率）</t>
    <rPh sb="1" eb="3">
      <t>センニン</t>
    </rPh>
    <rPh sb="3" eb="4">
      <t>リツ</t>
    </rPh>
    <phoneticPr fontId="24"/>
  </si>
  <si>
    <t>年　度　</t>
    <rPh sb="0" eb="1">
      <t>トシ</t>
    </rPh>
    <rPh sb="2" eb="3">
      <t>タビ</t>
    </rPh>
    <phoneticPr fontId="24"/>
  </si>
  <si>
    <t>東北災害</t>
    <rPh sb="0" eb="2">
      <t>トウホク</t>
    </rPh>
    <rPh sb="2" eb="4">
      <t>サイガイ</t>
    </rPh>
    <phoneticPr fontId="24"/>
  </si>
  <si>
    <t>東北疾病</t>
    <rPh sb="0" eb="2">
      <t>トウホク</t>
    </rPh>
    <rPh sb="2" eb="4">
      <t>シッペイ</t>
    </rPh>
    <phoneticPr fontId="24"/>
  </si>
  <si>
    <t>全国災害</t>
    <rPh sb="0" eb="2">
      <t>ゼンコク</t>
    </rPh>
    <rPh sb="2" eb="4">
      <t>サイガイ</t>
    </rPh>
    <phoneticPr fontId="24"/>
  </si>
  <si>
    <t>全国疾病</t>
    <rPh sb="0" eb="2">
      <t>ゼンコク</t>
    </rPh>
    <rPh sb="2" eb="4">
      <t>シッペイ</t>
    </rPh>
    <phoneticPr fontId="24"/>
  </si>
  <si>
    <t xml:space="preserve">  ③ 管内年度別災害・疾病発生状況</t>
    <rPh sb="4" eb="6">
      <t>カンナイ</t>
    </rPh>
    <rPh sb="6" eb="9">
      <t>ネンドベツ</t>
    </rPh>
    <rPh sb="9" eb="11">
      <t>サイガイ</t>
    </rPh>
    <rPh sb="12" eb="14">
      <t>シッペイ</t>
    </rPh>
    <rPh sb="14" eb="16">
      <t>ハッセイ</t>
    </rPh>
    <rPh sb="16" eb="18">
      <t>ジョウキョウ</t>
    </rPh>
    <phoneticPr fontId="24"/>
  </si>
  <si>
    <t>年度</t>
    <rPh sb="0" eb="2">
      <t>ネンド</t>
    </rPh>
    <phoneticPr fontId="24"/>
  </si>
  <si>
    <t>区　分　</t>
    <rPh sb="0" eb="1">
      <t>ク</t>
    </rPh>
    <rPh sb="2" eb="3">
      <t>ブン</t>
    </rPh>
    <phoneticPr fontId="24"/>
  </si>
  <si>
    <t>船員数</t>
    <rPh sb="0" eb="3">
      <t>センインスウ</t>
    </rPh>
    <phoneticPr fontId="24"/>
  </si>
  <si>
    <t>災　　　　害</t>
    <rPh sb="0" eb="6">
      <t>サイガイ</t>
    </rPh>
    <phoneticPr fontId="24"/>
  </si>
  <si>
    <t>疾　　　　病</t>
    <rPh sb="0" eb="6">
      <t>シッペイ</t>
    </rPh>
    <phoneticPr fontId="24"/>
  </si>
  <si>
    <t>　船種別</t>
    <rPh sb="1" eb="4">
      <t>センシュベツ</t>
    </rPh>
    <phoneticPr fontId="24"/>
  </si>
  <si>
    <t>発生件数</t>
    <rPh sb="0" eb="2">
      <t>ハッセイ</t>
    </rPh>
    <rPh sb="2" eb="4">
      <t>ケンスウ</t>
    </rPh>
    <phoneticPr fontId="24"/>
  </si>
  <si>
    <t>汽　　　船</t>
    <rPh sb="0" eb="5">
      <t>キセン</t>
    </rPh>
    <phoneticPr fontId="24"/>
  </si>
  <si>
    <t>漁　　　船</t>
    <rPh sb="0" eb="5">
      <t>ギョセン</t>
    </rPh>
    <phoneticPr fontId="24"/>
  </si>
  <si>
    <t>特　殊　船</t>
    <rPh sb="0" eb="5">
      <t>トクシュセン</t>
    </rPh>
    <phoneticPr fontId="24"/>
  </si>
  <si>
    <t>(注)平成29年度から外国人船員の数を含む。</t>
    <rPh sb="1" eb="2">
      <t>チュウ</t>
    </rPh>
    <rPh sb="3" eb="5">
      <t>ヘイセイ</t>
    </rPh>
    <rPh sb="7" eb="9">
      <t>ネンド</t>
    </rPh>
    <rPh sb="11" eb="14">
      <t>ガイコクジン</t>
    </rPh>
    <rPh sb="14" eb="16">
      <t>センイン</t>
    </rPh>
    <rPh sb="17" eb="18">
      <t>スウ</t>
    </rPh>
    <rPh sb="19" eb="20">
      <t>フク</t>
    </rPh>
    <phoneticPr fontId="24"/>
  </si>
  <si>
    <t xml:space="preserve">  ④ 災害による管内の死亡・行方不明者数（年度別）</t>
    <rPh sb="4" eb="6">
      <t>サイガイ</t>
    </rPh>
    <rPh sb="9" eb="11">
      <t>カンナイ</t>
    </rPh>
    <rPh sb="12" eb="14">
      <t>シボウ</t>
    </rPh>
    <rPh sb="15" eb="17">
      <t>ユクエ</t>
    </rPh>
    <rPh sb="17" eb="20">
      <t>フメイシャ</t>
    </rPh>
    <rPh sb="20" eb="21">
      <t>スウ</t>
    </rPh>
    <rPh sb="22" eb="25">
      <t>ネンドベツ</t>
    </rPh>
    <phoneticPr fontId="24"/>
  </si>
  <si>
    <t xml:space="preserve">  ⑤ 疾病による管内の死亡者数（年度別）</t>
    <rPh sb="4" eb="6">
      <t>シッペイ</t>
    </rPh>
    <rPh sb="9" eb="11">
      <t>カンナイ</t>
    </rPh>
    <rPh sb="12" eb="14">
      <t>シボウ</t>
    </rPh>
    <rPh sb="14" eb="15">
      <t>シャ</t>
    </rPh>
    <rPh sb="15" eb="16">
      <t>スウ</t>
    </rPh>
    <rPh sb="17" eb="20">
      <t>ネンドベツ</t>
    </rPh>
    <phoneticPr fontId="24"/>
  </si>
  <si>
    <t xml:space="preserve">  ⑥ 本局・支局別の船員災害発生状況</t>
    <rPh sb="4" eb="6">
      <t>ホンキョク</t>
    </rPh>
    <rPh sb="7" eb="9">
      <t>シキョク</t>
    </rPh>
    <rPh sb="9" eb="10">
      <t>ベツ</t>
    </rPh>
    <rPh sb="11" eb="13">
      <t>センイン</t>
    </rPh>
    <rPh sb="13" eb="15">
      <t>サイガイ</t>
    </rPh>
    <rPh sb="15" eb="17">
      <t>ハッセイ</t>
    </rPh>
    <rPh sb="17" eb="19">
      <t>ジョウキョウ</t>
    </rPh>
    <phoneticPr fontId="24"/>
  </si>
  <si>
    <t>　　　区　分　</t>
    <rPh sb="3" eb="4">
      <t>ク</t>
    </rPh>
    <rPh sb="5" eb="6">
      <t>ブン</t>
    </rPh>
    <phoneticPr fontId="24"/>
  </si>
  <si>
    <t>船　　員　　数</t>
    <rPh sb="0" eb="7">
      <t>センインスウ</t>
    </rPh>
    <phoneticPr fontId="24"/>
  </si>
  <si>
    <t xml:space="preserve"> 局　別</t>
    <rPh sb="1" eb="2">
      <t>キョク</t>
    </rPh>
    <rPh sb="3" eb="4">
      <t>ベツ</t>
    </rPh>
    <phoneticPr fontId="24"/>
  </si>
  <si>
    <t>本　局</t>
    <rPh sb="0" eb="3">
      <t>ホンキョク</t>
    </rPh>
    <phoneticPr fontId="24"/>
  </si>
  <si>
    <t>青　森</t>
    <rPh sb="0" eb="3">
      <t>アオモリ</t>
    </rPh>
    <phoneticPr fontId="24"/>
  </si>
  <si>
    <t>八　戸</t>
    <rPh sb="0" eb="3">
      <t>ハチノヘ</t>
    </rPh>
    <phoneticPr fontId="24"/>
  </si>
  <si>
    <t>岩　手</t>
    <rPh sb="0" eb="1">
      <t>イワ</t>
    </rPh>
    <rPh sb="2" eb="3">
      <t>テ</t>
    </rPh>
    <phoneticPr fontId="24"/>
  </si>
  <si>
    <t>気仙沼</t>
    <rPh sb="0" eb="3">
      <t>ケセンヌマ</t>
    </rPh>
    <phoneticPr fontId="24"/>
  </si>
  <si>
    <t>石　巻</t>
    <rPh sb="0" eb="1">
      <t>イシ</t>
    </rPh>
    <rPh sb="2" eb="3">
      <t>カン</t>
    </rPh>
    <phoneticPr fontId="24"/>
  </si>
  <si>
    <t>秋　田</t>
    <rPh sb="0" eb="1">
      <t>アキ</t>
    </rPh>
    <rPh sb="2" eb="3">
      <t>タ</t>
    </rPh>
    <phoneticPr fontId="24"/>
  </si>
  <si>
    <t>山　形</t>
    <rPh sb="0" eb="1">
      <t>ヤマ</t>
    </rPh>
    <rPh sb="2" eb="3">
      <t>カタチ</t>
    </rPh>
    <phoneticPr fontId="24"/>
  </si>
  <si>
    <t>福　島</t>
    <rPh sb="0" eb="1">
      <t>フク</t>
    </rPh>
    <rPh sb="2" eb="3">
      <t>シマ</t>
    </rPh>
    <phoneticPr fontId="24"/>
  </si>
  <si>
    <t>合　計</t>
    <rPh sb="0" eb="3">
      <t>ゴウケイ</t>
    </rPh>
    <phoneticPr fontId="24"/>
  </si>
  <si>
    <t>(注) （　）内の数字は、死亡・行方不明者数で内数である。</t>
    <rPh sb="1" eb="2">
      <t>チュウ</t>
    </rPh>
    <rPh sb="7" eb="8">
      <t>ナイ</t>
    </rPh>
    <rPh sb="9" eb="11">
      <t>スウジ</t>
    </rPh>
    <rPh sb="13" eb="15">
      <t>シボウ</t>
    </rPh>
    <rPh sb="16" eb="18">
      <t>ユクエ</t>
    </rPh>
    <rPh sb="18" eb="21">
      <t>フメイシャ</t>
    </rPh>
    <rPh sb="21" eb="22">
      <t>スウ</t>
    </rPh>
    <rPh sb="23" eb="25">
      <t>ウチスウ</t>
    </rPh>
    <phoneticPr fontId="24"/>
  </si>
  <si>
    <t>　⑦ 管内作業別・態様別・船種別災害発生件数</t>
    <rPh sb="3" eb="5">
      <t>カンナイ</t>
    </rPh>
    <rPh sb="5" eb="8">
      <t>サギョウベツ</t>
    </rPh>
    <rPh sb="9" eb="12">
      <t>タイヨウベツ</t>
    </rPh>
    <rPh sb="13" eb="16">
      <t>センシュベツ</t>
    </rPh>
    <rPh sb="16" eb="18">
      <t>サイガイ</t>
    </rPh>
    <rPh sb="18" eb="20">
      <t>ハッセイ</t>
    </rPh>
    <rPh sb="20" eb="22">
      <t>ケンスウ</t>
    </rPh>
    <phoneticPr fontId="5"/>
  </si>
  <si>
    <t>船　種　別　　</t>
    <rPh sb="0" eb="1">
      <t>フネ</t>
    </rPh>
    <rPh sb="2" eb="3">
      <t>タネ</t>
    </rPh>
    <rPh sb="4" eb="5">
      <t>ベツ</t>
    </rPh>
    <phoneticPr fontId="5"/>
  </si>
  <si>
    <t>汽　船</t>
    <rPh sb="0" eb="3">
      <t>キセン</t>
    </rPh>
    <phoneticPr fontId="5"/>
  </si>
  <si>
    <t>漁　船</t>
    <rPh sb="0" eb="3">
      <t>ギョセン</t>
    </rPh>
    <phoneticPr fontId="5"/>
  </si>
  <si>
    <t>特殊船</t>
    <rPh sb="0" eb="3">
      <t>トクシュセン</t>
    </rPh>
    <phoneticPr fontId="5"/>
  </si>
  <si>
    <t>合　計</t>
    <rPh sb="0" eb="3">
      <t>ゴウケイ</t>
    </rPh>
    <phoneticPr fontId="5"/>
  </si>
  <si>
    <t>占有率％</t>
    <rPh sb="0" eb="3">
      <t>センユウリツ</t>
    </rPh>
    <phoneticPr fontId="5"/>
  </si>
  <si>
    <t>　　作　業　別</t>
    <rPh sb="2" eb="3">
      <t>サク</t>
    </rPh>
    <rPh sb="4" eb="5">
      <t>ギョウ</t>
    </rPh>
    <rPh sb="6" eb="7">
      <t>ベツ</t>
    </rPh>
    <phoneticPr fontId="5"/>
  </si>
  <si>
    <t>作業別</t>
    <rPh sb="0" eb="3">
      <t>サギョウベツ</t>
    </rPh>
    <phoneticPr fontId="5"/>
  </si>
  <si>
    <t>出入港作業</t>
    <rPh sb="0" eb="3">
      <t>シュツニュウコウ</t>
    </rPh>
    <rPh sb="3" eb="5">
      <t>サギョウ</t>
    </rPh>
    <phoneticPr fontId="5"/>
  </si>
  <si>
    <t>荷役作業（漁獲物陸揚を含む）</t>
    <rPh sb="0" eb="2">
      <t>ニヤク</t>
    </rPh>
    <rPh sb="2" eb="4">
      <t>サギョウ</t>
    </rPh>
    <rPh sb="5" eb="8">
      <t>ギョカクブツ</t>
    </rPh>
    <rPh sb="8" eb="10">
      <t>リクア</t>
    </rPh>
    <rPh sb="11" eb="12">
      <t>フク</t>
    </rPh>
    <phoneticPr fontId="5"/>
  </si>
  <si>
    <t>運航運転関係作業</t>
    <rPh sb="0" eb="2">
      <t>ウンコウ</t>
    </rPh>
    <rPh sb="2" eb="4">
      <t>ウンテン</t>
    </rPh>
    <rPh sb="4" eb="6">
      <t>カンケイ</t>
    </rPh>
    <rPh sb="6" eb="8">
      <t>サギョウ</t>
    </rPh>
    <phoneticPr fontId="5"/>
  </si>
  <si>
    <t>整備管理関係作業</t>
    <rPh sb="0" eb="2">
      <t>セイビ</t>
    </rPh>
    <rPh sb="2" eb="6">
      <t>カンリカン</t>
    </rPh>
    <rPh sb="6" eb="8">
      <t>ケイサギョウ</t>
    </rPh>
    <phoneticPr fontId="5"/>
  </si>
  <si>
    <t>漁ろう作業</t>
    <rPh sb="0" eb="1">
      <t>ギョロウ</t>
    </rPh>
    <rPh sb="3" eb="5">
      <t>サギョウ</t>
    </rPh>
    <phoneticPr fontId="5"/>
  </si>
  <si>
    <t>漁具取扱作業（漁ろう中を除く）</t>
    <rPh sb="0" eb="2">
      <t>ギョカクブツ</t>
    </rPh>
    <rPh sb="2" eb="4">
      <t>トリアツカイ</t>
    </rPh>
    <rPh sb="4" eb="6">
      <t>サギョウ</t>
    </rPh>
    <rPh sb="7" eb="8">
      <t>ギョロウ</t>
    </rPh>
    <rPh sb="10" eb="11">
      <t>チュウ</t>
    </rPh>
    <rPh sb="12" eb="13">
      <t>ノゾ</t>
    </rPh>
    <phoneticPr fontId="5"/>
  </si>
  <si>
    <t>漁獲物取扱作業（漁獲物陸揚を除く）</t>
    <rPh sb="0" eb="3">
      <t>ギョカクブツ</t>
    </rPh>
    <rPh sb="3" eb="5">
      <t>トリアツカイ</t>
    </rPh>
    <rPh sb="5" eb="7">
      <t>サギョウ</t>
    </rPh>
    <rPh sb="8" eb="11">
      <t>ギョカクブツ</t>
    </rPh>
    <rPh sb="11" eb="13">
      <t>リクア</t>
    </rPh>
    <rPh sb="14" eb="15">
      <t>ノゾ</t>
    </rPh>
    <phoneticPr fontId="5"/>
  </si>
  <si>
    <t>調理関係作業</t>
    <rPh sb="0" eb="2">
      <t>チョウリ</t>
    </rPh>
    <rPh sb="2" eb="4">
      <t>カンケイ</t>
    </rPh>
    <rPh sb="4" eb="6">
      <t>サギョウ</t>
    </rPh>
    <phoneticPr fontId="5"/>
  </si>
  <si>
    <t>その他の作業</t>
    <rPh sb="0" eb="3">
      <t>ソノタ</t>
    </rPh>
    <rPh sb="4" eb="6">
      <t>サギョウ</t>
    </rPh>
    <phoneticPr fontId="5"/>
  </si>
  <si>
    <t>不明（職務上）</t>
    <rPh sb="0" eb="2">
      <t>フメイ</t>
    </rPh>
    <rPh sb="3" eb="6">
      <t>ショクムジョウ</t>
    </rPh>
    <phoneticPr fontId="5"/>
  </si>
  <si>
    <t>職務外</t>
    <rPh sb="0" eb="3">
      <t>ショクムガイ</t>
    </rPh>
    <phoneticPr fontId="5"/>
  </si>
  <si>
    <t>不明</t>
    <rPh sb="0" eb="2">
      <t>フメイ</t>
    </rPh>
    <phoneticPr fontId="5"/>
  </si>
  <si>
    <t>合                            計</t>
    <rPh sb="0" eb="30">
      <t>ゴウケイ</t>
    </rPh>
    <phoneticPr fontId="5"/>
  </si>
  <si>
    <t>態様別</t>
    <rPh sb="0" eb="3">
      <t>タイヨウベツ</t>
    </rPh>
    <phoneticPr fontId="5"/>
  </si>
  <si>
    <t>転落・墜落</t>
    <rPh sb="0" eb="2">
      <t>テンラク</t>
    </rPh>
    <rPh sb="3" eb="5">
      <t>ツイラク</t>
    </rPh>
    <phoneticPr fontId="5"/>
  </si>
  <si>
    <t>転倒</t>
    <rPh sb="0" eb="2">
      <t>テントウ</t>
    </rPh>
    <phoneticPr fontId="5"/>
  </si>
  <si>
    <t>激突</t>
    <rPh sb="0" eb="2">
      <t>ゲキトツ</t>
    </rPh>
    <phoneticPr fontId="5"/>
  </si>
  <si>
    <t>飛来・落下</t>
    <rPh sb="0" eb="2">
      <t>ヒライ</t>
    </rPh>
    <rPh sb="3" eb="5">
      <t>ラッカ</t>
    </rPh>
    <phoneticPr fontId="5"/>
  </si>
  <si>
    <t>崩壊・倒壊</t>
    <rPh sb="0" eb="2">
      <t>ホウカイ</t>
    </rPh>
    <rPh sb="3" eb="5">
      <t>トウカイ</t>
    </rPh>
    <phoneticPr fontId="5"/>
  </si>
  <si>
    <t>激突され</t>
    <rPh sb="0" eb="2">
      <t>ゲキトツ</t>
    </rPh>
    <phoneticPr fontId="5"/>
  </si>
  <si>
    <t>まき込まれ</t>
    <rPh sb="1" eb="3">
      <t>マキコ</t>
    </rPh>
    <phoneticPr fontId="5"/>
  </si>
  <si>
    <t>切れこすれ</t>
    <rPh sb="0" eb="1">
      <t>キ</t>
    </rPh>
    <phoneticPr fontId="5"/>
  </si>
  <si>
    <t>踏みぬき</t>
    <rPh sb="0" eb="2">
      <t>フミヌ</t>
    </rPh>
    <phoneticPr fontId="5"/>
  </si>
  <si>
    <t>海中転落</t>
    <rPh sb="0" eb="2">
      <t>カイチュウ</t>
    </rPh>
    <rPh sb="2" eb="4">
      <t>テンラク</t>
    </rPh>
    <phoneticPr fontId="5"/>
  </si>
  <si>
    <t>爆発</t>
    <rPh sb="0" eb="2">
      <t>バクハツ</t>
    </rPh>
    <phoneticPr fontId="5"/>
  </si>
  <si>
    <t>火災</t>
    <rPh sb="0" eb="2">
      <t>カサイ</t>
    </rPh>
    <phoneticPr fontId="5"/>
  </si>
  <si>
    <t>海難</t>
    <rPh sb="0" eb="2">
      <t>カイナン</t>
    </rPh>
    <phoneticPr fontId="5"/>
  </si>
  <si>
    <t>酸欠</t>
    <rPh sb="0" eb="2">
      <t>サンケツ</t>
    </rPh>
    <phoneticPr fontId="5"/>
  </si>
  <si>
    <t>中毒</t>
    <rPh sb="0" eb="2">
      <t>チュウドク</t>
    </rPh>
    <phoneticPr fontId="5"/>
  </si>
  <si>
    <t>高温、低温物との接触</t>
    <rPh sb="0" eb="2">
      <t>コウオン</t>
    </rPh>
    <rPh sb="3" eb="5">
      <t>テイオン</t>
    </rPh>
    <rPh sb="5" eb="6">
      <t>ブツ</t>
    </rPh>
    <rPh sb="8" eb="10">
      <t>セッショク</t>
    </rPh>
    <phoneticPr fontId="5"/>
  </si>
  <si>
    <t>感電</t>
    <rPh sb="0" eb="2">
      <t>カンデン</t>
    </rPh>
    <phoneticPr fontId="5"/>
  </si>
  <si>
    <t>動作の反動・無理な動作</t>
    <rPh sb="0" eb="2">
      <t>ドウサ</t>
    </rPh>
    <rPh sb="3" eb="5">
      <t>ハンドウ</t>
    </rPh>
    <rPh sb="6" eb="8">
      <t>ムリ</t>
    </rPh>
    <rPh sb="9" eb="11">
      <t>ドウサ</t>
    </rPh>
    <phoneticPr fontId="5"/>
  </si>
  <si>
    <t>その他</t>
    <rPh sb="0" eb="3">
      <t>ソノタ</t>
    </rPh>
    <phoneticPr fontId="5"/>
  </si>
  <si>
    <t>(注)  （　）内は、死亡・行方不明者数で、内数である。</t>
    <rPh sb="1" eb="2">
      <t>チュウ</t>
    </rPh>
    <rPh sb="8" eb="9">
      <t>ナイ</t>
    </rPh>
    <rPh sb="11" eb="13">
      <t>シボウ</t>
    </rPh>
    <rPh sb="14" eb="16">
      <t>ユクエ</t>
    </rPh>
    <rPh sb="16" eb="19">
      <t>フメイシャ</t>
    </rPh>
    <rPh sb="19" eb="20">
      <t>スウ</t>
    </rPh>
    <rPh sb="22" eb="24">
      <t>ウチスウ</t>
    </rPh>
    <phoneticPr fontId="5"/>
  </si>
  <si>
    <t>　⑧ 管内病類別疾病発生状況</t>
    <rPh sb="3" eb="5">
      <t>カンナイ</t>
    </rPh>
    <rPh sb="5" eb="6">
      <t>ビョウ</t>
    </rPh>
    <rPh sb="6" eb="8">
      <t>ルイベツ</t>
    </rPh>
    <rPh sb="8" eb="10">
      <t>シッペイ</t>
    </rPh>
    <rPh sb="10" eb="12">
      <t>ハッセイ</t>
    </rPh>
    <rPh sb="12" eb="14">
      <t>ジョウキョウ</t>
    </rPh>
    <phoneticPr fontId="5"/>
  </si>
  <si>
    <t>船　種　別　</t>
    <rPh sb="0" eb="1">
      <t>フネ</t>
    </rPh>
    <rPh sb="2" eb="3">
      <t>タネ</t>
    </rPh>
    <rPh sb="4" eb="5">
      <t>ベツ</t>
    </rPh>
    <phoneticPr fontId="5"/>
  </si>
  <si>
    <t>占有率％</t>
    <rPh sb="0" eb="2">
      <t>センユウ</t>
    </rPh>
    <rPh sb="2" eb="3">
      <t>リツ</t>
    </rPh>
    <phoneticPr fontId="5"/>
  </si>
  <si>
    <t>　疾病の分類</t>
    <rPh sb="1" eb="3">
      <t>シッペイ</t>
    </rPh>
    <rPh sb="4" eb="6">
      <t>ブンルイ</t>
    </rPh>
    <phoneticPr fontId="5"/>
  </si>
  <si>
    <t>感染症</t>
    <rPh sb="0" eb="3">
      <t>カンセンショウ</t>
    </rPh>
    <phoneticPr fontId="5"/>
  </si>
  <si>
    <t>新生物</t>
    <rPh sb="0" eb="3">
      <t>シンセイブツ</t>
    </rPh>
    <phoneticPr fontId="5"/>
  </si>
  <si>
    <t>血液</t>
    <rPh sb="0" eb="2">
      <t>ケツエキ</t>
    </rPh>
    <phoneticPr fontId="5"/>
  </si>
  <si>
    <t>内分泌</t>
    <rPh sb="0" eb="3">
      <t>ナイブンピ</t>
    </rPh>
    <phoneticPr fontId="5"/>
  </si>
  <si>
    <t>精神行動障害</t>
    <rPh sb="0" eb="2">
      <t>セイシン</t>
    </rPh>
    <rPh sb="2" eb="4">
      <t>コウドウ</t>
    </rPh>
    <rPh sb="4" eb="6">
      <t>ショウガイ</t>
    </rPh>
    <phoneticPr fontId="5"/>
  </si>
  <si>
    <t>神経系</t>
    <rPh sb="0" eb="3">
      <t>シンケイケイ</t>
    </rPh>
    <phoneticPr fontId="5"/>
  </si>
  <si>
    <t>目・附属器</t>
    <rPh sb="0" eb="1">
      <t>メ</t>
    </rPh>
    <rPh sb="2" eb="5">
      <t>フゾクキ</t>
    </rPh>
    <phoneticPr fontId="5"/>
  </si>
  <si>
    <t>耳・乳様突起</t>
    <rPh sb="0" eb="1">
      <t>ミミ</t>
    </rPh>
    <rPh sb="2" eb="3">
      <t>チチ</t>
    </rPh>
    <rPh sb="3" eb="4">
      <t>サマ</t>
    </rPh>
    <rPh sb="4" eb="6">
      <t>トッキ</t>
    </rPh>
    <phoneticPr fontId="5"/>
  </si>
  <si>
    <t>循環器系</t>
    <rPh sb="0" eb="3">
      <t>ジュンカンキ</t>
    </rPh>
    <rPh sb="3" eb="4">
      <t>ケイ</t>
    </rPh>
    <phoneticPr fontId="5"/>
  </si>
  <si>
    <t>呼吸器系</t>
    <rPh sb="0" eb="2">
      <t>コキュウキ</t>
    </rPh>
    <rPh sb="2" eb="3">
      <t>キ</t>
    </rPh>
    <rPh sb="3" eb="4">
      <t>ケイ</t>
    </rPh>
    <phoneticPr fontId="5"/>
  </si>
  <si>
    <t>消化器系</t>
    <rPh sb="0" eb="2">
      <t>ショウカ</t>
    </rPh>
    <rPh sb="2" eb="3">
      <t>キ</t>
    </rPh>
    <rPh sb="3" eb="4">
      <t>ケイ</t>
    </rPh>
    <phoneticPr fontId="5"/>
  </si>
  <si>
    <t>皮膚</t>
    <rPh sb="0" eb="2">
      <t>ヒフ</t>
    </rPh>
    <phoneticPr fontId="5"/>
  </si>
  <si>
    <t>筋骨格系</t>
    <rPh sb="0" eb="1">
      <t>キンニク</t>
    </rPh>
    <rPh sb="1" eb="3">
      <t>コッカク</t>
    </rPh>
    <rPh sb="3" eb="4">
      <t>ケイ</t>
    </rPh>
    <phoneticPr fontId="5"/>
  </si>
  <si>
    <t>尿路性器系</t>
    <rPh sb="0" eb="2">
      <t>ニョウロ</t>
    </rPh>
    <rPh sb="2" eb="4">
      <t>セイキ</t>
    </rPh>
    <rPh sb="4" eb="5">
      <t>ケイ</t>
    </rPh>
    <phoneticPr fontId="5"/>
  </si>
  <si>
    <t>先天奇形</t>
    <rPh sb="0" eb="2">
      <t>センテンセイ</t>
    </rPh>
    <rPh sb="2" eb="4">
      <t>キケイ</t>
    </rPh>
    <phoneticPr fontId="5"/>
  </si>
  <si>
    <t>その他の疾患</t>
    <rPh sb="0" eb="3">
      <t>ソノタ</t>
    </rPh>
    <rPh sb="4" eb="6">
      <t>シッカン</t>
    </rPh>
    <phoneticPr fontId="5"/>
  </si>
  <si>
    <t>(注) （　）内は死亡者の内数である。</t>
    <rPh sb="1" eb="2">
      <t>チュウ</t>
    </rPh>
    <rPh sb="7" eb="8">
      <t>ナイ</t>
    </rPh>
    <rPh sb="9" eb="12">
      <t>シボウシャ</t>
    </rPh>
    <rPh sb="13" eb="15">
      <t>ウチスウ</t>
    </rPh>
    <phoneticPr fontId="5"/>
  </si>
  <si>
    <t>最近５年間の船員数推移
船員の労働安全・労働衛生　①②総括表、推移</t>
    <phoneticPr fontId="3"/>
  </si>
  <si>
    <t>船舶職員及び水先業務の現況</t>
    <phoneticPr fontId="3"/>
  </si>
  <si>
    <t>水先実績（水先区別）</t>
    <phoneticPr fontId="3"/>
  </si>
  <si>
    <t xml:space="preserve"> (1) 海技士国家試験</t>
    <rPh sb="5" eb="7">
      <t>カイギ</t>
    </rPh>
    <rPh sb="7" eb="8">
      <t>シ</t>
    </rPh>
    <rPh sb="8" eb="10">
      <t>コッカ</t>
    </rPh>
    <rPh sb="10" eb="12">
      <t>シケン</t>
    </rPh>
    <phoneticPr fontId="32"/>
  </si>
  <si>
    <t>年　　　　　度</t>
    <phoneticPr fontId="5"/>
  </si>
  <si>
    <t>受　験　者　数</t>
    <rPh sb="0" eb="1">
      <t>ウケ</t>
    </rPh>
    <rPh sb="2" eb="3">
      <t>シルシ</t>
    </rPh>
    <rPh sb="4" eb="5">
      <t>モノ</t>
    </rPh>
    <rPh sb="6" eb="7">
      <t>スウ</t>
    </rPh>
    <phoneticPr fontId="32"/>
  </si>
  <si>
    <t xml:space="preserve"> (2) 小型船舶操縦士国家試験</t>
    <rPh sb="5" eb="7">
      <t>コガタ</t>
    </rPh>
    <rPh sb="7" eb="9">
      <t>センパク</t>
    </rPh>
    <rPh sb="9" eb="12">
      <t>ソウジュウシ</t>
    </rPh>
    <rPh sb="12" eb="14">
      <t>コッカ</t>
    </rPh>
    <rPh sb="14" eb="16">
      <t>シケン</t>
    </rPh>
    <phoneticPr fontId="32"/>
  </si>
  <si>
    <t xml:space="preserve"> (3) 本局・支局・事務所別海技免状及び小型船舶操縦免許証関係取扱件数</t>
    <rPh sb="5" eb="7">
      <t>ホンキョク</t>
    </rPh>
    <rPh sb="8" eb="10">
      <t>シキョク</t>
    </rPh>
    <rPh sb="11" eb="14">
      <t>ジムショ</t>
    </rPh>
    <rPh sb="14" eb="15">
      <t>ベツ</t>
    </rPh>
    <rPh sb="15" eb="17">
      <t>カイギ</t>
    </rPh>
    <rPh sb="17" eb="19">
      <t>メンジョウ</t>
    </rPh>
    <rPh sb="19" eb="20">
      <t>オヨ</t>
    </rPh>
    <rPh sb="21" eb="25">
      <t>コガタセンパク</t>
    </rPh>
    <rPh sb="25" eb="27">
      <t>ソウジュウ</t>
    </rPh>
    <rPh sb="27" eb="30">
      <t>メンキョショウ</t>
    </rPh>
    <rPh sb="30" eb="32">
      <t>カンケイ</t>
    </rPh>
    <rPh sb="32" eb="34">
      <t>トリアツカイ</t>
    </rPh>
    <rPh sb="34" eb="36">
      <t>ケンスウ</t>
    </rPh>
    <phoneticPr fontId="32"/>
  </si>
  <si>
    <t xml:space="preserve">区 　分 </t>
    <rPh sb="0" eb="1">
      <t>ク</t>
    </rPh>
    <rPh sb="3" eb="4">
      <t>ブン</t>
    </rPh>
    <phoneticPr fontId="32"/>
  </si>
  <si>
    <t>新規・
進　級</t>
    <rPh sb="0" eb="2">
      <t>シンキ</t>
    </rPh>
    <phoneticPr fontId="32"/>
  </si>
  <si>
    <t>訂正・
再交付</t>
    <rPh sb="0" eb="2">
      <t>テイセイ</t>
    </rPh>
    <phoneticPr fontId="32"/>
  </si>
  <si>
    <t>失　効
再交付</t>
    <rPh sb="4" eb="7">
      <t>サイコウフ</t>
    </rPh>
    <phoneticPr fontId="32"/>
  </si>
  <si>
    <t>更　新</t>
    <rPh sb="0" eb="1">
      <t>サラ</t>
    </rPh>
    <rPh sb="2" eb="3">
      <t>シン</t>
    </rPh>
    <phoneticPr fontId="32"/>
  </si>
  <si>
    <t>限定解除</t>
    <rPh sb="0" eb="2">
      <t>ゲンテイ</t>
    </rPh>
    <rPh sb="2" eb="4">
      <t>カイジョ</t>
    </rPh>
    <phoneticPr fontId="32"/>
  </si>
  <si>
    <t>引換え</t>
    <rPh sb="0" eb="2">
      <t>ヒキカ</t>
    </rPh>
    <phoneticPr fontId="32"/>
  </si>
  <si>
    <t>合　計</t>
    <rPh sb="0" eb="1">
      <t>ゴウ</t>
    </rPh>
    <rPh sb="2" eb="3">
      <t>ケイ</t>
    </rPh>
    <phoneticPr fontId="32"/>
  </si>
  <si>
    <t>　局　　別</t>
    <rPh sb="1" eb="2">
      <t>キョク</t>
    </rPh>
    <rPh sb="4" eb="5">
      <t>ベツ</t>
    </rPh>
    <phoneticPr fontId="32"/>
  </si>
  <si>
    <t>本    　　局</t>
    <rPh sb="0" eb="1">
      <t>ホン</t>
    </rPh>
    <rPh sb="7" eb="8">
      <t>キョク</t>
    </rPh>
    <phoneticPr fontId="32"/>
  </si>
  <si>
    <t>青    　　森</t>
    <rPh sb="0" eb="1">
      <t>アオ</t>
    </rPh>
    <rPh sb="7" eb="8">
      <t>モリ</t>
    </rPh>
    <phoneticPr fontId="32"/>
  </si>
  <si>
    <t>八    　　戸</t>
    <rPh sb="0" eb="1">
      <t>ハチ</t>
    </rPh>
    <rPh sb="7" eb="8">
      <t>ト</t>
    </rPh>
    <phoneticPr fontId="32"/>
  </si>
  <si>
    <t>岩    　　手</t>
    <rPh sb="0" eb="1">
      <t>イワ</t>
    </rPh>
    <rPh sb="7" eb="8">
      <t>テ</t>
    </rPh>
    <phoneticPr fontId="32"/>
  </si>
  <si>
    <t>気 　仙　 沼</t>
    <rPh sb="0" eb="1">
      <t>キ</t>
    </rPh>
    <rPh sb="3" eb="4">
      <t>セン</t>
    </rPh>
    <rPh sb="6" eb="7">
      <t>ヌマ</t>
    </rPh>
    <phoneticPr fontId="32"/>
  </si>
  <si>
    <t>石    　　巻</t>
    <rPh sb="0" eb="1">
      <t>イシ</t>
    </rPh>
    <rPh sb="7" eb="8">
      <t>カン</t>
    </rPh>
    <phoneticPr fontId="32"/>
  </si>
  <si>
    <t>秋    　　田</t>
    <rPh sb="0" eb="1">
      <t>アキ</t>
    </rPh>
    <rPh sb="7" eb="8">
      <t>タ</t>
    </rPh>
    <phoneticPr fontId="32"/>
  </si>
  <si>
    <t>山    　　形</t>
    <rPh sb="0" eb="1">
      <t>ヤマ</t>
    </rPh>
    <rPh sb="7" eb="8">
      <t>カタチ</t>
    </rPh>
    <phoneticPr fontId="32"/>
  </si>
  <si>
    <t>福    　　島</t>
    <rPh sb="0" eb="1">
      <t>フク</t>
    </rPh>
    <rPh sb="7" eb="8">
      <t>シマ</t>
    </rPh>
    <phoneticPr fontId="32"/>
  </si>
  <si>
    <t>合    　　計</t>
    <rPh sb="0" eb="1">
      <t>ゴウ</t>
    </rPh>
    <rPh sb="7" eb="8">
      <t>ケイ</t>
    </rPh>
    <phoneticPr fontId="32"/>
  </si>
  <si>
    <t>前 　年 　度</t>
    <rPh sb="0" eb="1">
      <t>マエ</t>
    </rPh>
    <rPh sb="3" eb="4">
      <t>トシ</t>
    </rPh>
    <rPh sb="6" eb="7">
      <t>タビ</t>
    </rPh>
    <phoneticPr fontId="32"/>
  </si>
  <si>
    <t>対前年度比％</t>
    <rPh sb="0" eb="1">
      <t>タイ</t>
    </rPh>
    <rPh sb="1" eb="2">
      <t>マエ</t>
    </rPh>
    <rPh sb="2" eb="3">
      <t>トシ</t>
    </rPh>
    <rPh sb="3" eb="4">
      <t>タビ</t>
    </rPh>
    <rPh sb="4" eb="5">
      <t>ヒ</t>
    </rPh>
    <phoneticPr fontId="32"/>
  </si>
  <si>
    <t>海技士国家試験
小型船舶操縦士国家試験
本局・支局・事務所別海技免状及び小型船舶操縦免許証関係取扱件数</t>
    <phoneticPr fontId="3"/>
  </si>
  <si>
    <t xml:space="preserve"> (4) 水先実績（水先区別）</t>
    <rPh sb="5" eb="7">
      <t>ミズサキ</t>
    </rPh>
    <rPh sb="7" eb="9">
      <t>ジッセキ</t>
    </rPh>
    <rPh sb="10" eb="13">
      <t>ミズサキク</t>
    </rPh>
    <rPh sb="13" eb="14">
      <t>ベツ</t>
    </rPh>
    <phoneticPr fontId="32"/>
  </si>
  <si>
    <t>水先</t>
    <rPh sb="0" eb="2">
      <t>ミズサキ</t>
    </rPh>
    <phoneticPr fontId="32"/>
  </si>
  <si>
    <t>日本船舶</t>
  </si>
  <si>
    <t>一隻当たりの
平均総トン数</t>
    <rPh sb="0" eb="1">
      <t>イチ</t>
    </rPh>
    <rPh sb="1" eb="2">
      <t>セキ</t>
    </rPh>
    <rPh sb="2" eb="3">
      <t>ア</t>
    </rPh>
    <rPh sb="7" eb="8">
      <t>ヒラ</t>
    </rPh>
    <rPh sb="8" eb="9">
      <t>ヒトシ</t>
    </rPh>
    <rPh sb="9" eb="10">
      <t>ソウ</t>
    </rPh>
    <rPh sb="12" eb="13">
      <t>スウ</t>
    </rPh>
    <phoneticPr fontId="32"/>
  </si>
  <si>
    <t>水先区</t>
    <rPh sb="0" eb="3">
      <t>ミズサキク</t>
    </rPh>
    <phoneticPr fontId="32"/>
  </si>
  <si>
    <t>人数</t>
    <rPh sb="0" eb="2">
      <t>ニンズウ</t>
    </rPh>
    <phoneticPr fontId="32"/>
  </si>
  <si>
    <t>隻　数</t>
    <rPh sb="0" eb="1">
      <t>セキ</t>
    </rPh>
    <rPh sb="2" eb="3">
      <t>カズ</t>
    </rPh>
    <phoneticPr fontId="32"/>
  </si>
  <si>
    <t>八　戸</t>
    <rPh sb="0" eb="1">
      <t>ハチ</t>
    </rPh>
    <rPh sb="2" eb="3">
      <t>ト</t>
    </rPh>
    <phoneticPr fontId="32"/>
  </si>
  <si>
    <t>釜　石</t>
    <rPh sb="0" eb="1">
      <t>カマ</t>
    </rPh>
    <rPh sb="2" eb="3">
      <t>イシ</t>
    </rPh>
    <phoneticPr fontId="32"/>
  </si>
  <si>
    <t>仙台湾</t>
    <rPh sb="0" eb="3">
      <t>センダイワン</t>
    </rPh>
    <phoneticPr fontId="32"/>
  </si>
  <si>
    <t>秋田船川</t>
    <rPh sb="0" eb="2">
      <t>アキタ</t>
    </rPh>
    <rPh sb="2" eb="3">
      <t>フナ</t>
    </rPh>
    <rPh sb="3" eb="4">
      <t>ガワ</t>
    </rPh>
    <phoneticPr fontId="32"/>
  </si>
  <si>
    <t>酒　田</t>
    <rPh sb="0" eb="1">
      <t>サケ</t>
    </rPh>
    <rPh sb="2" eb="3">
      <t>タ</t>
    </rPh>
    <phoneticPr fontId="32"/>
  </si>
  <si>
    <t>小名浜</t>
    <rPh sb="0" eb="3">
      <t>オナハマ</t>
    </rPh>
    <phoneticPr fontId="32"/>
  </si>
  <si>
    <t>前年度</t>
    <rPh sb="0" eb="3">
      <t>ゼンネンド</t>
    </rPh>
    <phoneticPr fontId="32"/>
  </si>
  <si>
    <t>対前年度比％</t>
    <rPh sb="0" eb="1">
      <t>タイ</t>
    </rPh>
    <rPh sb="1" eb="5">
      <t>ゼンネンドヒ</t>
    </rPh>
    <phoneticPr fontId="32"/>
  </si>
  <si>
    <t>船　種　</t>
    <rPh sb="0" eb="1">
      <t>フネ</t>
    </rPh>
    <rPh sb="2" eb="3">
      <t>タネ</t>
    </rPh>
    <phoneticPr fontId="5"/>
  </si>
  <si>
    <t>旅客船</t>
    <rPh sb="0" eb="2">
      <t>リョキャク</t>
    </rPh>
    <rPh sb="2" eb="3">
      <t>セン</t>
    </rPh>
    <phoneticPr fontId="5"/>
  </si>
  <si>
    <t>区　分</t>
    <rPh sb="0" eb="1">
      <t>ク</t>
    </rPh>
    <rPh sb="2" eb="3">
      <t>ブン</t>
    </rPh>
    <phoneticPr fontId="5"/>
  </si>
  <si>
    <t>衝突接触など</t>
    <rPh sb="0" eb="2">
      <t>ショウトツ</t>
    </rPh>
    <rPh sb="2" eb="4">
      <t>セッショク</t>
    </rPh>
    <phoneticPr fontId="5"/>
  </si>
  <si>
    <t>船　舶</t>
    <rPh sb="0" eb="1">
      <t>フネ</t>
    </rPh>
    <rPh sb="2" eb="3">
      <t>オオブネ</t>
    </rPh>
    <phoneticPr fontId="5"/>
  </si>
  <si>
    <t>乗　揚　げ</t>
    <rPh sb="0" eb="1">
      <t>ノ</t>
    </rPh>
    <rPh sb="2" eb="3">
      <t>ヨウ</t>
    </rPh>
    <phoneticPr fontId="5"/>
  </si>
  <si>
    <t>推進器障害</t>
    <rPh sb="0" eb="2">
      <t>スイシン</t>
    </rPh>
    <rPh sb="2" eb="3">
      <t>キ</t>
    </rPh>
    <rPh sb="3" eb="5">
      <t>ショウガイ</t>
    </rPh>
    <phoneticPr fontId="5"/>
  </si>
  <si>
    <t>(注)  (　）は人身事故で内数</t>
    <rPh sb="1" eb="2">
      <t>チュウ</t>
    </rPh>
    <rPh sb="9" eb="11">
      <t>ジンシン</t>
    </rPh>
    <rPh sb="11" eb="13">
      <t>ジコ</t>
    </rPh>
    <rPh sb="14" eb="15">
      <t>ウチ</t>
    </rPh>
    <rPh sb="15" eb="16">
      <t>スウ</t>
    </rPh>
    <phoneticPr fontId="5"/>
  </si>
  <si>
    <t>旅客船事故の現況</t>
    <phoneticPr fontId="3"/>
  </si>
  <si>
    <t>外国船舶の監督</t>
    <phoneticPr fontId="3"/>
  </si>
  <si>
    <t>-</t>
    <phoneticPr fontId="5"/>
  </si>
  <si>
    <t>Ⅲ．業務の概況③</t>
    <phoneticPr fontId="3"/>
  </si>
  <si>
    <t>航海当直部員証印数</t>
    <phoneticPr fontId="55"/>
  </si>
  <si>
    <t>外国船舶</t>
    <phoneticPr fontId="5"/>
  </si>
  <si>
    <t>総トン数</t>
    <phoneticPr fontId="5"/>
  </si>
  <si>
    <t>－</t>
    <phoneticPr fontId="5"/>
  </si>
  <si>
    <t>年　　　度</t>
    <phoneticPr fontId="5"/>
  </si>
  <si>
    <t>３０年</t>
    <rPh sb="2" eb="3">
      <t>ネン</t>
    </rPh>
    <phoneticPr fontId="5"/>
  </si>
  <si>
    <t>（資料：各県港湾統計より）</t>
    <phoneticPr fontId="5"/>
  </si>
  <si>
    <t>※自動車航迭船（フェリー）による自動車貨物運搬を除く</t>
    <phoneticPr fontId="5"/>
  </si>
  <si>
    <t>許可・届出　</t>
    <phoneticPr fontId="5"/>
  </si>
  <si>
    <t>事 　業 　者</t>
    <phoneticPr fontId="5"/>
  </si>
  <si>
    <t>合　　計</t>
    <phoneticPr fontId="5"/>
  </si>
  <si>
    <t xml:space="preserve"> 業 種</t>
    <phoneticPr fontId="5"/>
  </si>
  <si>
    <t>届 　出</t>
    <phoneticPr fontId="5"/>
  </si>
  <si>
    <t>自  家  用</t>
    <phoneticPr fontId="5"/>
  </si>
  <si>
    <t>3000万円未満</t>
    <phoneticPr fontId="5"/>
  </si>
  <si>
    <t>河川湖沼</t>
    <rPh sb="0" eb="2">
      <t>カセン</t>
    </rPh>
    <rPh sb="2" eb="4">
      <t>コショウ</t>
    </rPh>
    <phoneticPr fontId="5"/>
  </si>
  <si>
    <t>(15)</t>
    <phoneticPr fontId="5"/>
  </si>
  <si>
    <t>5GT</t>
    <phoneticPr fontId="5"/>
  </si>
  <si>
    <t>100GT</t>
    <phoneticPr fontId="5"/>
  </si>
  <si>
    <t>500GT</t>
    <phoneticPr fontId="5"/>
  </si>
  <si>
    <t>～</t>
    <phoneticPr fontId="5"/>
  </si>
  <si>
    <t>２年度</t>
    <rPh sb="1" eb="3">
      <t>ネンド</t>
    </rPh>
    <phoneticPr fontId="5"/>
  </si>
  <si>
    <t>松 島 湾</t>
    <phoneticPr fontId="5"/>
  </si>
  <si>
    <t>金 華 山</t>
    <phoneticPr fontId="5"/>
  </si>
  <si>
    <t>檜 原 湖</t>
    <phoneticPr fontId="5"/>
  </si>
  <si>
    <t>猪苗代湖</t>
    <phoneticPr fontId="5"/>
  </si>
  <si>
    <t>十和田湖</t>
    <phoneticPr fontId="5"/>
  </si>
  <si>
    <t>そ の 他
の 沿 岸</t>
    <phoneticPr fontId="5"/>
  </si>
  <si>
    <t>「運航実績報告書」より作成</t>
    <phoneticPr fontId="5"/>
  </si>
  <si>
    <t>「海上タクシー」とは、乗合や貸切で運航できる船舶等をいう。</t>
    <rPh sb="11" eb="13">
      <t>ノリアイ</t>
    </rPh>
    <rPh sb="14" eb="16">
      <t>カシキ</t>
    </rPh>
    <rPh sb="17" eb="19">
      <t>ウンコウ</t>
    </rPh>
    <phoneticPr fontId="5"/>
  </si>
  <si>
    <t>３．</t>
    <phoneticPr fontId="5"/>
  </si>
  <si>
    <t>八戸～室蘭
（宮古～室蘭）</t>
    <rPh sb="0" eb="2">
      <t>ハチノヘ</t>
    </rPh>
    <rPh sb="3" eb="5">
      <t>ムロラン</t>
    </rPh>
    <rPh sb="7" eb="9">
      <t>ミヤコ</t>
    </rPh>
    <rPh sb="10" eb="12">
      <t>ムロラン</t>
    </rPh>
    <phoneticPr fontId="5"/>
  </si>
  <si>
    <t>224.1
（353.9）</t>
    <phoneticPr fontId="5"/>
  </si>
  <si>
    <t>室蘭行 7:15
（室蘭行 10:00）</t>
    <rPh sb="0" eb="2">
      <t>ムロラン</t>
    </rPh>
    <rPh sb="2" eb="3">
      <t>イ</t>
    </rPh>
    <rPh sb="10" eb="12">
      <t>ムロラン</t>
    </rPh>
    <rPh sb="12" eb="13">
      <t>イ</t>
    </rPh>
    <phoneticPr fontId="5"/>
  </si>
  <si>
    <t>八戸行 7：00
（宮古行 11:05）</t>
    <rPh sb="0" eb="2">
      <t>ハチノヘ</t>
    </rPh>
    <rPh sb="2" eb="3">
      <t>イ</t>
    </rPh>
    <rPh sb="10" eb="12">
      <t>ミヤコ</t>
    </rPh>
    <phoneticPr fontId="5"/>
  </si>
  <si>
    <t>4/21～11/5</t>
    <phoneticPr fontId="5"/>
  </si>
  <si>
    <t>と　の</t>
    <phoneticPr fontId="5"/>
  </si>
  <si>
    <t>2年度</t>
    <rPh sb="1" eb="3">
      <t>ネンド</t>
    </rPh>
    <phoneticPr fontId="5"/>
  </si>
  <si>
    <t>㎞</t>
    <phoneticPr fontId="5"/>
  </si>
  <si>
    <t>102.00トン</t>
    <phoneticPr fontId="5"/>
  </si>
  <si>
    <t>62.00トン</t>
    <phoneticPr fontId="5"/>
  </si>
  <si>
    <t>222.00トン</t>
    <phoneticPr fontId="5"/>
  </si>
  <si>
    <t>253.00トン</t>
    <phoneticPr fontId="5"/>
  </si>
  <si>
    <t>740.00トン</t>
    <phoneticPr fontId="5"/>
  </si>
  <si>
    <t>はしけ</t>
    <phoneticPr fontId="5"/>
  </si>
  <si>
    <t>いかだ</t>
    <phoneticPr fontId="5"/>
  </si>
  <si>
    <t>(1)　　2</t>
    <phoneticPr fontId="5"/>
  </si>
  <si>
    <t>R2</t>
    <phoneticPr fontId="5"/>
  </si>
  <si>
    <t>（注） （　）内の数は台数</t>
    <phoneticPr fontId="5"/>
  </si>
  <si>
    <t>2</t>
    <phoneticPr fontId="5"/>
  </si>
  <si>
    <t>3</t>
    <phoneticPr fontId="5"/>
  </si>
  <si>
    <t>口 述 試 験</t>
    <phoneticPr fontId="5"/>
  </si>
  <si>
    <t xml:space="preserve"> 年</t>
    <phoneticPr fontId="5"/>
  </si>
  <si>
    <t>議　　事　　内　容</t>
    <rPh sb="0" eb="1">
      <t>ギ</t>
    </rPh>
    <rPh sb="3" eb="4">
      <t>コト</t>
    </rPh>
    <rPh sb="6" eb="7">
      <t>ウチ</t>
    </rPh>
    <rPh sb="8" eb="9">
      <t>カタチ</t>
    </rPh>
    <phoneticPr fontId="5"/>
  </si>
  <si>
    <t>出　席　機　関</t>
    <rPh sb="0" eb="1">
      <t>デ</t>
    </rPh>
    <rPh sb="2" eb="3">
      <t>セキ</t>
    </rPh>
    <rPh sb="4" eb="5">
      <t>キ</t>
    </rPh>
    <rPh sb="6" eb="7">
      <t>セキ</t>
    </rPh>
    <phoneticPr fontId="5"/>
  </si>
  <si>
    <t>・舟艇利用振興施策</t>
    <rPh sb="1" eb="3">
      <t>シュウテイ</t>
    </rPh>
    <phoneticPr fontId="5"/>
  </si>
  <si>
    <t>・東北におけるプレジャーボート海難の現況と安全対策</t>
    <rPh sb="1" eb="3">
      <t>トウホク</t>
    </rPh>
    <rPh sb="15" eb="17">
      <t>カイナン</t>
    </rPh>
    <rPh sb="18" eb="20">
      <t>ゲンキョウ</t>
    </rPh>
    <rPh sb="21" eb="25">
      <t>アンゼンタイサク</t>
    </rPh>
    <phoneticPr fontId="5"/>
  </si>
  <si>
    <t>・港湾におけるプレジャーボートの現状</t>
    <rPh sb="16" eb="18">
      <t>ゲンジョウ</t>
    </rPh>
    <phoneticPr fontId="5"/>
  </si>
  <si>
    <t>・FRP船リサイクルシステムの現状</t>
    <rPh sb="4" eb="5">
      <t>セン</t>
    </rPh>
    <rPh sb="15" eb="17">
      <t>ゲンジョウ</t>
    </rPh>
    <phoneticPr fontId="5"/>
  </si>
  <si>
    <t>・海の駅の活動報告</t>
    <phoneticPr fontId="5"/>
  </si>
  <si>
    <t>・各自治体からの報告及び意見交換等</t>
    <rPh sb="8" eb="10">
      <t>ホウコク</t>
    </rPh>
    <rPh sb="10" eb="11">
      <t>オヨ</t>
    </rPh>
    <rPh sb="12" eb="14">
      <t>イケン</t>
    </rPh>
    <rPh sb="14" eb="16">
      <t>コウカン</t>
    </rPh>
    <rPh sb="16" eb="17">
      <t>トウ</t>
    </rPh>
    <phoneticPr fontId="5"/>
  </si>
  <si>
    <t>関連競艇場</t>
    <phoneticPr fontId="5"/>
  </si>
  <si>
    <t>ボートピアなんぶ</t>
    <phoneticPr fontId="5"/>
  </si>
  <si>
    <t>本　局</t>
    <phoneticPr fontId="5"/>
  </si>
  <si>
    <t>前年比</t>
    <phoneticPr fontId="5"/>
  </si>
  <si>
    <t>現在の計</t>
    <phoneticPr fontId="5"/>
  </si>
  <si>
    <t xml:space="preserve"> (2) 船員法事務取扱実績</t>
    <phoneticPr fontId="55"/>
  </si>
  <si>
    <t>船  員  手  帳  交  付</t>
    <phoneticPr fontId="55"/>
  </si>
  <si>
    <t>第１９条関係</t>
    <phoneticPr fontId="55"/>
  </si>
  <si>
    <t>危険物等取扱責任者証印数</t>
    <phoneticPr fontId="55"/>
  </si>
  <si>
    <t>写真
はり
かえ</t>
    <phoneticPr fontId="55"/>
  </si>
  <si>
    <t>雇 入</t>
    <phoneticPr fontId="5"/>
  </si>
  <si>
    <t>雇 止</t>
    <phoneticPr fontId="5"/>
  </si>
  <si>
    <t>更 新</t>
    <phoneticPr fontId="5"/>
  </si>
  <si>
    <t>証　明</t>
    <phoneticPr fontId="5"/>
  </si>
  <si>
    <t>事 項 証 明</t>
    <phoneticPr fontId="55"/>
  </si>
  <si>
    <t>R2</t>
    <phoneticPr fontId="24"/>
  </si>
  <si>
    <t>※２９年からはマルシップ漁船の外国人船員数を含む（事業状況報告書の変更による）</t>
    <rPh sb="3" eb="4">
      <t>ネン</t>
    </rPh>
    <rPh sb="12" eb="14">
      <t>ギョセン</t>
    </rPh>
    <rPh sb="15" eb="18">
      <t>ガイコクジン</t>
    </rPh>
    <rPh sb="18" eb="21">
      <t>センインスウ</t>
    </rPh>
    <rPh sb="22" eb="23">
      <t>フク</t>
    </rPh>
    <rPh sb="25" eb="27">
      <t>ジギョウ</t>
    </rPh>
    <rPh sb="27" eb="29">
      <t>ジョウキョウ</t>
    </rPh>
    <rPh sb="29" eb="31">
      <t>ホウコク</t>
    </rPh>
    <rPh sb="31" eb="32">
      <t>ショ</t>
    </rPh>
    <rPh sb="33" eb="35">
      <t>ヘンコウ</t>
    </rPh>
    <phoneticPr fontId="24"/>
  </si>
  <si>
    <t>（</t>
    <phoneticPr fontId="24"/>
  </si>
  <si>
    <t>）</t>
    <phoneticPr fontId="24"/>
  </si>
  <si>
    <t>(</t>
    <phoneticPr fontId="24"/>
  </si>
  <si>
    <t>)</t>
    <phoneticPr fontId="24"/>
  </si>
  <si>
    <t>はさまれ</t>
    <phoneticPr fontId="5"/>
  </si>
  <si>
    <t>フェリー</t>
    <phoneticPr fontId="5"/>
  </si>
  <si>
    <t>Ｒ元年</t>
    <rPh sb="1" eb="2">
      <t>ゲン</t>
    </rPh>
    <rPh sb="2" eb="3">
      <t>ネン</t>
    </rPh>
    <phoneticPr fontId="5"/>
  </si>
  <si>
    <t>(15)</t>
  </si>
  <si>
    <t>(14)</t>
    <phoneticPr fontId="5"/>
  </si>
  <si>
    <t>３年度</t>
    <rPh sb="1" eb="3">
      <t>ネンド</t>
    </rPh>
    <phoneticPr fontId="5"/>
  </si>
  <si>
    <t>※休止中</t>
    <rPh sb="1" eb="4">
      <t>キュウシチュウ</t>
    </rPh>
    <phoneticPr fontId="5"/>
  </si>
  <si>
    <t>31:15/34:00</t>
    <phoneticPr fontId="5"/>
  </si>
  <si>
    <t>3年度</t>
    <rPh sb="1" eb="3">
      <t>ネンド</t>
    </rPh>
    <phoneticPr fontId="5"/>
  </si>
  <si>
    <t>(673,020)</t>
  </si>
  <si>
    <t>4</t>
    <phoneticPr fontId="5"/>
  </si>
  <si>
    <t>２</t>
    <phoneticPr fontId="5"/>
  </si>
  <si>
    <t>３</t>
    <phoneticPr fontId="5"/>
  </si>
  <si>
    <t>R3</t>
    <phoneticPr fontId="24"/>
  </si>
  <si>
    <t>　※内漁船外国人</t>
    <phoneticPr fontId="24"/>
  </si>
  <si>
    <t>Ⅲ-25-1</t>
    <phoneticPr fontId="3"/>
  </si>
  <si>
    <t>Ｒ２年</t>
    <rPh sb="2" eb="3">
      <t>ネン</t>
    </rPh>
    <phoneticPr fontId="5"/>
  </si>
  <si>
    <t>４年度</t>
    <rPh sb="1" eb="3">
      <t>ネンド</t>
    </rPh>
    <phoneticPr fontId="5"/>
  </si>
  <si>
    <t>単位：千人</t>
    <phoneticPr fontId="5"/>
  </si>
  <si>
    <t>各年度の指数は、平成２５年度を１００％として算出している。</t>
    <rPh sb="0" eb="3">
      <t>カクネンド</t>
    </rPh>
    <rPh sb="4" eb="6">
      <t>シスウ</t>
    </rPh>
    <phoneticPr fontId="5"/>
  </si>
  <si>
    <t>青函フェリー(株)</t>
    <rPh sb="0" eb="1">
      <t>アオ</t>
    </rPh>
    <rPh sb="6" eb="9">
      <t>カブ</t>
    </rPh>
    <phoneticPr fontId="5"/>
  </si>
  <si>
    <t>4年度</t>
    <rPh sb="1" eb="3">
      <t>ネンド</t>
    </rPh>
    <phoneticPr fontId="5"/>
  </si>
  <si>
    <t>(0)</t>
    <phoneticPr fontId="5"/>
  </si>
  <si>
    <t>5</t>
  </si>
  <si>
    <t>４</t>
  </si>
  <si>
    <t>講　習　内　容</t>
    <rPh sb="0" eb="1">
      <t>コウ</t>
    </rPh>
    <rPh sb="2" eb="3">
      <t>ナラ</t>
    </rPh>
    <rPh sb="4" eb="5">
      <t>ウチ</t>
    </rPh>
    <rPh sb="6" eb="7">
      <t>カタチ</t>
    </rPh>
    <phoneticPr fontId="5"/>
  </si>
  <si>
    <t>講　　師</t>
    <rPh sb="0" eb="1">
      <t>コウ</t>
    </rPh>
    <rPh sb="3" eb="4">
      <t>シ</t>
    </rPh>
    <phoneticPr fontId="5"/>
  </si>
  <si>
    <t>0円</t>
    <phoneticPr fontId="5"/>
  </si>
  <si>
    <t>―</t>
    <phoneticPr fontId="5"/>
  </si>
  <si>
    <t>変更</t>
    <rPh sb="0" eb="2">
      <t>ヘンコウ</t>
    </rPh>
    <phoneticPr fontId="5"/>
  </si>
  <si>
    <t>R4</t>
    <phoneticPr fontId="24"/>
  </si>
  <si>
    <t>【各県ごとの合計】</t>
    <rPh sb="1" eb="3">
      <t>カクケン</t>
    </rPh>
    <rPh sb="6" eb="8">
      <t>ゴウケイ</t>
    </rPh>
    <phoneticPr fontId="5"/>
  </si>
  <si>
    <t>宮城県</t>
    <rPh sb="0" eb="2">
      <t>ミヤギ</t>
    </rPh>
    <rPh sb="2" eb="3">
      <t>ケン</t>
    </rPh>
    <phoneticPr fontId="5"/>
  </si>
  <si>
    <t>福島県</t>
    <rPh sb="0" eb="2">
      <t>フクシマ</t>
    </rPh>
    <rPh sb="2" eb="3">
      <t>ケン</t>
    </rPh>
    <phoneticPr fontId="5"/>
  </si>
  <si>
    <t>仙台塩竈港区</t>
    <rPh sb="0" eb="2">
      <t>センダイ</t>
    </rPh>
    <rPh sb="2" eb="4">
      <t>シオガマ</t>
    </rPh>
    <rPh sb="4" eb="6">
      <t>コウク</t>
    </rPh>
    <phoneticPr fontId="5"/>
  </si>
  <si>
    <t>Ｒ３年</t>
    <rPh sb="2" eb="3">
      <t>ネン</t>
    </rPh>
    <phoneticPr fontId="5"/>
  </si>
  <si>
    <t>《参考》</t>
    <rPh sb="1" eb="3">
      <t>サンコウ</t>
    </rPh>
    <phoneticPr fontId="5"/>
  </si>
  <si>
    <t>内貿</t>
    <rPh sb="0" eb="1">
      <t>ナイ</t>
    </rPh>
    <rPh sb="1" eb="2">
      <t>ボウ</t>
    </rPh>
    <phoneticPr fontId="5"/>
  </si>
  <si>
    <t>外貿</t>
    <rPh sb="0" eb="1">
      <t>ガイ</t>
    </rPh>
    <rPh sb="1" eb="2">
      <t>ボウ</t>
    </rPh>
    <phoneticPr fontId="5"/>
  </si>
  <si>
    <t>　　　　２．（　）内は、兼業による重複を除いた事業者数である。</t>
    <rPh sb="9" eb="10">
      <t>ウチ</t>
    </rPh>
    <rPh sb="12" eb="14">
      <t>ケンギョウ</t>
    </rPh>
    <rPh sb="17" eb="19">
      <t>ジュウフク</t>
    </rPh>
    <rPh sb="20" eb="21">
      <t>ノゾ</t>
    </rPh>
    <rPh sb="23" eb="26">
      <t>ジギョウシャ</t>
    </rPh>
    <rPh sb="26" eb="27">
      <t>スウ</t>
    </rPh>
    <phoneticPr fontId="5"/>
  </si>
  <si>
    <t>　　区分</t>
    <rPh sb="2" eb="4">
      <t>クブン</t>
    </rPh>
    <phoneticPr fontId="5"/>
  </si>
  <si>
    <t>５年度</t>
    <rPh sb="1" eb="3">
      <t>ネンド</t>
    </rPh>
    <phoneticPr fontId="5"/>
  </si>
  <si>
    <t>輸送人員</t>
  </si>
  <si>
    <t>指数</t>
  </si>
  <si>
    <t>室蘭～青森</t>
    <rPh sb="0" eb="2">
      <t>ムロラン</t>
    </rPh>
    <rPh sb="3" eb="5">
      <t>アオモリ</t>
    </rPh>
    <phoneticPr fontId="5"/>
  </si>
  <si>
    <t>名古屋～仙台
～苫小牧</t>
    <rPh sb="0" eb="3">
      <t>ナゴヤ</t>
    </rPh>
    <rPh sb="4" eb="6">
      <t>センダイ</t>
    </rPh>
    <rPh sb="8" eb="11">
      <t>トマコマイ</t>
    </rPh>
    <phoneticPr fontId="5"/>
  </si>
  <si>
    <t>5年度</t>
    <rPh sb="1" eb="3">
      <t>ネンド</t>
    </rPh>
    <phoneticPr fontId="5"/>
  </si>
  <si>
    <t>2年度　計</t>
    <rPh sb="1" eb="3">
      <t>ネンド</t>
    </rPh>
    <rPh sb="4" eb="5">
      <t>ケイ</t>
    </rPh>
    <phoneticPr fontId="5"/>
  </si>
  <si>
    <t>6</t>
    <phoneticPr fontId="5"/>
  </si>
  <si>
    <t>R5年度</t>
    <rPh sb="2" eb="4">
      <t>ネンド</t>
    </rPh>
    <phoneticPr fontId="5"/>
  </si>
  <si>
    <t>R5</t>
    <phoneticPr fontId="24"/>
  </si>
  <si>
    <t>R1</t>
  </si>
  <si>
    <t>R2</t>
  </si>
  <si>
    <t>R3</t>
  </si>
  <si>
    <t>R4</t>
  </si>
  <si>
    <t>局　名</t>
    <rPh sb="0" eb="1">
      <t>キョク</t>
    </rPh>
    <rPh sb="2" eb="3">
      <t>メイ</t>
    </rPh>
    <phoneticPr fontId="5"/>
  </si>
  <si>
    <t>管内
合計</t>
    <rPh sb="0" eb="2">
      <t>カンナイ</t>
    </rPh>
    <rPh sb="3" eb="5">
      <t>ゴウケイ</t>
    </rPh>
    <phoneticPr fontId="5"/>
  </si>
  <si>
    <t>事　項</t>
    <rPh sb="0" eb="1">
      <t>コト</t>
    </rPh>
    <rPh sb="2" eb="3">
      <t>コウ</t>
    </rPh>
    <phoneticPr fontId="5"/>
  </si>
  <si>
    <t>監督船舶隻数</t>
    <rPh sb="0" eb="2">
      <t>カントク</t>
    </rPh>
    <rPh sb="2" eb="4">
      <t>センパク</t>
    </rPh>
    <rPh sb="4" eb="6">
      <t>セキスウ</t>
    </rPh>
    <phoneticPr fontId="5"/>
  </si>
  <si>
    <t>欠陥報告書交付隻数</t>
    <rPh sb="0" eb="2">
      <t>ケッカン</t>
    </rPh>
    <rPh sb="2" eb="5">
      <t>ホウコクショ</t>
    </rPh>
    <rPh sb="5" eb="7">
      <t>コウフ</t>
    </rPh>
    <rPh sb="7" eb="9">
      <t>セキスウ</t>
    </rPh>
    <phoneticPr fontId="5"/>
  </si>
  <si>
    <t>欠陥報告件数</t>
    <rPh sb="0" eb="2">
      <t>ケッカン</t>
    </rPh>
    <rPh sb="2" eb="4">
      <t>ホウコク</t>
    </rPh>
    <rPh sb="4" eb="6">
      <t>ケンスウ</t>
    </rPh>
    <phoneticPr fontId="5"/>
  </si>
  <si>
    <t>技術基準適合命令交付隻数</t>
    <rPh sb="0" eb="2">
      <t>ギジュツ</t>
    </rPh>
    <rPh sb="2" eb="4">
      <t>キジュン</t>
    </rPh>
    <rPh sb="4" eb="6">
      <t>テキゴウ</t>
    </rPh>
    <rPh sb="6" eb="8">
      <t>メイレイ</t>
    </rPh>
    <rPh sb="8" eb="10">
      <t>コウフ</t>
    </rPh>
    <rPh sb="10" eb="12">
      <t>セキスウ</t>
    </rPh>
    <phoneticPr fontId="5"/>
  </si>
  <si>
    <t>是正通告交付隻数</t>
    <rPh sb="0" eb="2">
      <t>ゼセイ</t>
    </rPh>
    <rPh sb="2" eb="4">
      <t>ツウコク</t>
    </rPh>
    <rPh sb="4" eb="6">
      <t>コウフ</t>
    </rPh>
    <rPh sb="6" eb="8">
      <t>セキスウ</t>
    </rPh>
    <phoneticPr fontId="5"/>
  </si>
  <si>
    <t>改善命令交付隻数</t>
    <rPh sb="0" eb="2">
      <t>カイゼン</t>
    </rPh>
    <rPh sb="2" eb="4">
      <t>メイレイ</t>
    </rPh>
    <rPh sb="4" eb="6">
      <t>コウフ</t>
    </rPh>
    <rPh sb="6" eb="8">
      <t>セキスウ</t>
    </rPh>
    <phoneticPr fontId="5"/>
  </si>
  <si>
    <t>航行停止命令交付隻数</t>
    <rPh sb="0" eb="2">
      <t>コウコウ</t>
    </rPh>
    <rPh sb="2" eb="4">
      <t>テイシ</t>
    </rPh>
    <rPh sb="4" eb="6">
      <t>メイレイ</t>
    </rPh>
    <rPh sb="6" eb="8">
      <t>コウフ</t>
    </rPh>
    <rPh sb="8" eb="10">
      <t>セキスウ</t>
    </rPh>
    <phoneticPr fontId="5"/>
  </si>
  <si>
    <t>Ⅲ-13-1-2</t>
  </si>
  <si>
    <t>Ⅲ-13-2</t>
  </si>
  <si>
    <t>Ⅲ-13-3-1</t>
  </si>
  <si>
    <t>Ⅲ-13-3-2</t>
  </si>
  <si>
    <t>Ⅲ-13-3-3</t>
  </si>
  <si>
    <t>Ⅲ-13-3-4</t>
  </si>
  <si>
    <t>Ⅲ-13-3-5</t>
  </si>
  <si>
    <t>Ⅲ-13-1-1</t>
  </si>
  <si>
    <t>Ⅲ-14-1</t>
  </si>
  <si>
    <t>Ⅲ-14-2-1</t>
  </si>
  <si>
    <t>Ⅲ-14-2-2</t>
  </si>
  <si>
    <t>Ⅲ-14-3</t>
  </si>
  <si>
    <t>Ⅲ-15</t>
  </si>
  <si>
    <t>Ⅲ-24-1</t>
  </si>
  <si>
    <t>Ⅲ-24-2</t>
  </si>
  <si>
    <t>Ⅲ-25-2</t>
  </si>
  <si>
    <t>Ⅲ-25-3,4-1</t>
  </si>
  <si>
    <t>Ⅲ-25-4-2</t>
  </si>
  <si>
    <t>Ⅲ-25-4-3</t>
  </si>
  <si>
    <t>Ⅲ-25-4-4</t>
  </si>
  <si>
    <t>Ⅲ-25-4-5</t>
  </si>
  <si>
    <t>Ⅲ-26-1</t>
  </si>
  <si>
    <t>Ⅲ-26-2</t>
  </si>
  <si>
    <t>Ⅲ-27</t>
  </si>
  <si>
    <t>Ⅲ-29</t>
    <phoneticPr fontId="3"/>
  </si>
  <si>
    <r>
      <rPr>
        <sz val="9"/>
        <color indexed="8"/>
        <rFont val="ＭＳ Ｐゴシック"/>
        <family val="3"/>
        <charset val="128"/>
      </rPr>
      <t>令和５年１月～令和５年１２月　</t>
    </r>
    <r>
      <rPr>
        <sz val="9"/>
        <rFont val="ＭＳ Ｐゴシック"/>
        <family val="3"/>
        <charset val="128"/>
      </rPr>
      <t>　単位：トン</t>
    </r>
    <rPh sb="0" eb="2">
      <t>レイワ</t>
    </rPh>
    <rPh sb="3" eb="4">
      <t>ネン</t>
    </rPh>
    <rPh sb="5" eb="6">
      <t>ツキ</t>
    </rPh>
    <rPh sb="7" eb="9">
      <t>レイワ</t>
    </rPh>
    <rPh sb="10" eb="11">
      <t>ネン</t>
    </rPh>
    <rPh sb="13" eb="14">
      <t>ツキ</t>
    </rPh>
    <rPh sb="16" eb="18">
      <t>タンイ</t>
    </rPh>
    <phoneticPr fontId="5"/>
  </si>
  <si>
    <t>Ｒ４</t>
    <phoneticPr fontId="5"/>
  </si>
  <si>
    <t>【参考】令和４年実績</t>
    <rPh sb="1" eb="3">
      <t>サンコウ</t>
    </rPh>
    <rPh sb="4" eb="6">
      <t>レイワ</t>
    </rPh>
    <rPh sb="7" eb="8">
      <t>ネン</t>
    </rPh>
    <rPh sb="8" eb="10">
      <t>ジッセキ</t>
    </rPh>
    <phoneticPr fontId="5"/>
  </si>
  <si>
    <t>塩　釜</t>
    <rPh sb="0" eb="1">
      <t>シオ</t>
    </rPh>
    <rPh sb="2" eb="3">
      <t>カマ</t>
    </rPh>
    <phoneticPr fontId="5"/>
  </si>
  <si>
    <t>OK</t>
    <phoneticPr fontId="5"/>
  </si>
  <si>
    <t>Ｒ４年</t>
    <rPh sb="2" eb="3">
      <t>ネン</t>
    </rPh>
    <phoneticPr fontId="5"/>
  </si>
  <si>
    <t>令和７年３月３１日現在</t>
    <rPh sb="0" eb="2">
      <t>レイワ</t>
    </rPh>
    <rPh sb="3" eb="4">
      <t>ネン</t>
    </rPh>
    <rPh sb="4" eb="5">
      <t>ヘイネン</t>
    </rPh>
    <rPh sb="5" eb="6">
      <t>ツキ</t>
    </rPh>
    <rPh sb="8" eb="9">
      <t>ヒ</t>
    </rPh>
    <rPh sb="9" eb="11">
      <t>ゲンザイ</t>
    </rPh>
    <phoneticPr fontId="5"/>
  </si>
  <si>
    <t>１５（１２）</t>
    <phoneticPr fontId="5"/>
  </si>
  <si>
    <t>３１（２２）</t>
    <phoneticPr fontId="5"/>
  </si>
  <si>
    <t>４６（３４）</t>
    <phoneticPr fontId="5"/>
  </si>
  <si>
    <t>７（４）</t>
    <phoneticPr fontId="5"/>
  </si>
  <si>
    <t>１（１）</t>
    <phoneticPr fontId="5"/>
  </si>
  <si>
    <t>８（５）</t>
    <phoneticPr fontId="5"/>
  </si>
  <si>
    <t>２２（１６）</t>
    <phoneticPr fontId="5"/>
  </si>
  <si>
    <t>３２（２３）</t>
    <phoneticPr fontId="5"/>
  </si>
  <si>
    <t>５４（３９）</t>
    <phoneticPr fontId="5"/>
  </si>
  <si>
    <t>４７（３５）</t>
    <phoneticPr fontId="5"/>
  </si>
  <si>
    <t>６９（５１）</t>
    <phoneticPr fontId="5"/>
  </si>
  <si>
    <t>０</t>
    <phoneticPr fontId="5"/>
  </si>
  <si>
    <t>９．１</t>
    <phoneticPr fontId="5"/>
  </si>
  <si>
    <t>５</t>
    <phoneticPr fontId="5"/>
  </si>
  <si>
    <t>４（１）</t>
    <phoneticPr fontId="5"/>
  </si>
  <si>
    <t>９（１）</t>
    <phoneticPr fontId="5"/>
  </si>
  <si>
    <t>４０．９</t>
    <phoneticPr fontId="5"/>
  </si>
  <si>
    <t>２（１）</t>
    <phoneticPr fontId="5"/>
  </si>
  <si>
    <t>７（１）</t>
    <phoneticPr fontId="5"/>
  </si>
  <si>
    <t>３１．８</t>
    <phoneticPr fontId="5"/>
  </si>
  <si>
    <t>４</t>
    <phoneticPr fontId="5"/>
  </si>
  <si>
    <t>１８．２</t>
    <phoneticPr fontId="5"/>
  </si>
  <si>
    <t>１５</t>
    <phoneticPr fontId="5"/>
  </si>
  <si>
    <t>７（２）</t>
    <phoneticPr fontId="5"/>
  </si>
  <si>
    <t>２２（２）</t>
    <phoneticPr fontId="5"/>
  </si>
  <si>
    <t>１００．０</t>
    <phoneticPr fontId="5"/>
  </si>
  <si>
    <t>　　　　２．（　）内は、休止事業者数。</t>
    <rPh sb="14" eb="15">
      <t>ナイ</t>
    </rPh>
    <rPh sb="17" eb="19">
      <t>キュウシゴトギョウシャスウ</t>
    </rPh>
    <phoneticPr fontId="5"/>
  </si>
  <si>
    <t>令和7年３月３１日現在</t>
    <rPh sb="0" eb="2">
      <t>レイワ</t>
    </rPh>
    <phoneticPr fontId="5"/>
  </si>
  <si>
    <t>（1４）</t>
    <phoneticPr fontId="5"/>
  </si>
  <si>
    <t>６年度</t>
    <rPh sb="1" eb="3">
      <t>ネンド</t>
    </rPh>
    <phoneticPr fontId="5"/>
  </si>
  <si>
    <t>令和７年３月３１日現在</t>
    <rPh sb="0" eb="2">
      <t>レイワ</t>
    </rPh>
    <rPh sb="3" eb="4">
      <t>ネン</t>
    </rPh>
    <rPh sb="5" eb="6">
      <t>ガツ</t>
    </rPh>
    <rPh sb="8" eb="9">
      <t>ニチ</t>
    </rPh>
    <rPh sb="9" eb="11">
      <t>ゲンザイ</t>
    </rPh>
    <phoneticPr fontId="5"/>
  </si>
  <si>
    <t>6年度</t>
    <rPh sb="1" eb="3">
      <t>ネンド</t>
    </rPh>
    <phoneticPr fontId="5"/>
  </si>
  <si>
    <t>１４　港湾運送の現況</t>
    <rPh sb="3" eb="5">
      <t>コウワン</t>
    </rPh>
    <rPh sb="5" eb="7">
      <t>ウンソウ</t>
    </rPh>
    <rPh sb="8" eb="10">
      <t>ゲンキョウ</t>
    </rPh>
    <phoneticPr fontId="5"/>
  </si>
  <si>
    <t>令和７年３月３１日現在</t>
    <phoneticPr fontId="5"/>
  </si>
  <si>
    <t>R２</t>
    <phoneticPr fontId="5"/>
  </si>
  <si>
    <t>R３</t>
    <phoneticPr fontId="5"/>
  </si>
  <si>
    <t>R４</t>
    <phoneticPr fontId="5"/>
  </si>
  <si>
    <t>R５</t>
    <phoneticPr fontId="5"/>
  </si>
  <si>
    <t>R６</t>
    <phoneticPr fontId="5"/>
  </si>
  <si>
    <t>　</t>
    <phoneticPr fontId="5"/>
  </si>
  <si>
    <t>令和６年度　　　単位：トン</t>
    <rPh sb="0" eb="2">
      <t>レイワ</t>
    </rPh>
    <rPh sb="3" eb="5">
      <t>ネンド</t>
    </rPh>
    <rPh sb="5" eb="7">
      <t>ヘイネンド</t>
    </rPh>
    <rPh sb="8" eb="10">
      <t>タンイ</t>
    </rPh>
    <phoneticPr fontId="5"/>
  </si>
  <si>
    <t>(39,794)</t>
    <phoneticPr fontId="5"/>
  </si>
  <si>
    <t>(2,576)</t>
    <phoneticPr fontId="5"/>
  </si>
  <si>
    <t>(42,370)</t>
    <phoneticPr fontId="5"/>
  </si>
  <si>
    <t>(253,267)</t>
    <phoneticPr fontId="5"/>
  </si>
  <si>
    <t>(431,492)</t>
    <phoneticPr fontId="5"/>
  </si>
  <si>
    <t>(684,759)</t>
    <phoneticPr fontId="5"/>
  </si>
  <si>
    <t>(293,061)</t>
    <phoneticPr fontId="5"/>
  </si>
  <si>
    <t>(434,068)</t>
    <phoneticPr fontId="5"/>
  </si>
  <si>
    <t>(727,129)</t>
    <phoneticPr fontId="5"/>
  </si>
  <si>
    <t>仙台塩釜</t>
    <rPh sb="2" eb="4">
      <t>シオガマ</t>
    </rPh>
    <phoneticPr fontId="5"/>
  </si>
  <si>
    <t>7</t>
    <phoneticPr fontId="5"/>
  </si>
  <si>
    <t>６</t>
    <phoneticPr fontId="5"/>
  </si>
  <si>
    <t>１５　海事代理士の現況</t>
    <rPh sb="3" eb="5">
      <t>カイジ</t>
    </rPh>
    <rPh sb="5" eb="7">
      <t>ダイリ</t>
    </rPh>
    <rPh sb="7" eb="8">
      <t>シ</t>
    </rPh>
    <rPh sb="9" eb="11">
      <t>ゲンキョウ</t>
    </rPh>
    <phoneticPr fontId="5"/>
  </si>
  <si>
    <t>17　造船業・舶用工業の現況</t>
    <rPh sb="3" eb="6">
      <t>ゾウセンギョウ</t>
    </rPh>
    <rPh sb="7" eb="9">
      <t>ハクヨウ</t>
    </rPh>
    <rPh sb="9" eb="11">
      <t>コウギョウ</t>
    </rPh>
    <rPh sb="12" eb="14">
      <t>ゲンキョウ</t>
    </rPh>
    <phoneticPr fontId="5"/>
  </si>
  <si>
    <t>　（1）東北運輸局管内造船所数</t>
    <rPh sb="4" eb="6">
      <t>トウホク</t>
    </rPh>
    <rPh sb="6" eb="9">
      <t>ウンユキョク</t>
    </rPh>
    <rPh sb="9" eb="11">
      <t>カンナイ</t>
    </rPh>
    <rPh sb="11" eb="13">
      <t>ゾウセン</t>
    </rPh>
    <rPh sb="13" eb="14">
      <t>トコロ</t>
    </rPh>
    <rPh sb="14" eb="15">
      <t>スウ</t>
    </rPh>
    <phoneticPr fontId="5"/>
  </si>
  <si>
    <t>（令和7年10月1日現在）</t>
    <phoneticPr fontId="5"/>
  </si>
  <si>
    <t>造船法</t>
    <rPh sb="0" eb="2">
      <t>ゾウセン</t>
    </rPh>
    <rPh sb="2" eb="3">
      <t>ホウ</t>
    </rPh>
    <phoneticPr fontId="5"/>
  </si>
  <si>
    <t>小型船造船業法</t>
    <rPh sb="6" eb="7">
      <t>ホウ</t>
    </rPh>
    <phoneticPr fontId="5"/>
  </si>
  <si>
    <t>造船所数合計</t>
    <rPh sb="0" eb="3">
      <t>ゾウセンジョ</t>
    </rPh>
    <rPh sb="3" eb="4">
      <t>カズ</t>
    </rPh>
    <rPh sb="4" eb="6">
      <t>ゴウケイ</t>
    </rPh>
    <phoneticPr fontId="5"/>
  </si>
  <si>
    <t>許　 可</t>
    <rPh sb="0" eb="1">
      <t>キョ</t>
    </rPh>
    <rPh sb="3" eb="4">
      <t>カ</t>
    </rPh>
    <phoneticPr fontId="5"/>
  </si>
  <si>
    <t>届　出</t>
    <rPh sb="0" eb="1">
      <t>トドケ</t>
    </rPh>
    <rPh sb="2" eb="3">
      <t>デ</t>
    </rPh>
    <phoneticPr fontId="74"/>
  </si>
  <si>
    <t>造船所数</t>
    <rPh sb="0" eb="3">
      <t>ゾウセンジョ</t>
    </rPh>
    <rPh sb="3" eb="4">
      <t>カズ</t>
    </rPh>
    <phoneticPr fontId="5"/>
  </si>
  <si>
    <t>造船所数</t>
    <rPh sb="0" eb="3">
      <t>ゾウセンジョ</t>
    </rPh>
    <rPh sb="3" eb="4">
      <t>スウ</t>
    </rPh>
    <phoneticPr fontId="5"/>
  </si>
  <si>
    <t xml:space="preserve">（注）  
1．　国土交通省資料による
2．　造船法許可造船所は、500総トン以上又は長さ５０メートル以上の鋼船を製造、修繕することができる造船所
3．　小型船造船業登録造船所は、20総トン以上又は長さ15メートル以上の鋼船（500総トン以上又は長さ50メートル以上のものを除く。）及び木船を製造、修繕することができる造船所
4．　造船所数合計は、造船法及び小型船造船業法に基づいて、許可、登録、届出されている造船所の数
</t>
    <rPh sb="28" eb="31">
      <t>ゾウセンジョ</t>
    </rPh>
    <rPh sb="85" eb="87">
      <t>ゾウセン</t>
    </rPh>
    <rPh sb="87" eb="88">
      <t>トコロ</t>
    </rPh>
    <rPh sb="166" eb="169">
      <t>ゾウセンジョ</t>
    </rPh>
    <rPh sb="205" eb="208">
      <t>ゾウセンジョ</t>
    </rPh>
    <phoneticPr fontId="74"/>
  </si>
  <si>
    <t>　（2）造船業・舶用工業に対する支援</t>
    <rPh sb="4" eb="7">
      <t>ゾウセンギョウ</t>
    </rPh>
    <rPh sb="8" eb="10">
      <t>ハクヨウ</t>
    </rPh>
    <rPh sb="10" eb="12">
      <t>コウギョウ</t>
    </rPh>
    <rPh sb="13" eb="14">
      <t>タイ</t>
    </rPh>
    <rPh sb="16" eb="18">
      <t>シエン</t>
    </rPh>
    <phoneticPr fontId="5"/>
  </si>
  <si>
    <t>　　令和6年度 造船業・舶用工業経営技術講習会</t>
    <rPh sb="2" eb="4">
      <t>レイワ</t>
    </rPh>
    <rPh sb="5" eb="7">
      <t>ネンド</t>
    </rPh>
    <rPh sb="8" eb="11">
      <t>ゾウセンギョウ</t>
    </rPh>
    <rPh sb="12" eb="14">
      <t>ハクヨウ</t>
    </rPh>
    <rPh sb="14" eb="16">
      <t>コウギョウ</t>
    </rPh>
    <rPh sb="16" eb="18">
      <t>ケイエイ</t>
    </rPh>
    <rPh sb="18" eb="20">
      <t>ギジュツ</t>
    </rPh>
    <rPh sb="20" eb="23">
      <t>コウシュウカイ</t>
    </rPh>
    <phoneticPr fontId="5"/>
  </si>
  <si>
    <t>宮城県仙台市（東北運輸局2F専用会室）</t>
    <rPh sb="0" eb="3">
      <t>ミヤギケン</t>
    </rPh>
    <rPh sb="3" eb="6">
      <t>センダイシ</t>
    </rPh>
    <rPh sb="7" eb="9">
      <t>トウホク</t>
    </rPh>
    <rPh sb="9" eb="11">
      <t>ウンユ</t>
    </rPh>
    <rPh sb="11" eb="12">
      <t>キョク</t>
    </rPh>
    <rPh sb="14" eb="16">
      <t>センヨウ</t>
    </rPh>
    <rPh sb="16" eb="17">
      <t>カイ</t>
    </rPh>
    <rPh sb="17" eb="18">
      <t>シツ</t>
    </rPh>
    <phoneticPr fontId="5"/>
  </si>
  <si>
    <t>船舶産業を取り巻く動向と関連施策</t>
    <rPh sb="0" eb="2">
      <t>センパク</t>
    </rPh>
    <rPh sb="2" eb="4">
      <t>サンギョウ</t>
    </rPh>
    <rPh sb="5" eb="6">
      <t>ト</t>
    </rPh>
    <rPh sb="7" eb="8">
      <t>マ</t>
    </rPh>
    <rPh sb="9" eb="11">
      <t>ドウコウ</t>
    </rPh>
    <rPh sb="12" eb="14">
      <t>カンレン</t>
    </rPh>
    <rPh sb="14" eb="16">
      <t>シサク</t>
    </rPh>
    <phoneticPr fontId="5"/>
  </si>
  <si>
    <t>国土交通省 海事局船舶産業課
課長補佐　大西隆雄　</t>
    <rPh sb="0" eb="2">
      <t>コクド</t>
    </rPh>
    <rPh sb="2" eb="5">
      <t>コウツウショウ</t>
    </rPh>
    <rPh sb="6" eb="8">
      <t>カイジ</t>
    </rPh>
    <rPh sb="8" eb="9">
      <t>キョク</t>
    </rPh>
    <rPh sb="9" eb="11">
      <t>センパク</t>
    </rPh>
    <rPh sb="11" eb="14">
      <t>サンギョウカ</t>
    </rPh>
    <rPh sb="15" eb="17">
      <t>カチョウ</t>
    </rPh>
    <rPh sb="17" eb="19">
      <t>ホサ</t>
    </rPh>
    <rPh sb="20" eb="22">
      <t>オオニシ</t>
    </rPh>
    <rPh sb="22" eb="24">
      <t>タカオ</t>
    </rPh>
    <phoneticPr fontId="5"/>
  </si>
  <si>
    <t>労働災害の発生状況について</t>
    <rPh sb="0" eb="2">
      <t>ロウドウ</t>
    </rPh>
    <rPh sb="2" eb="4">
      <t>サイガイ</t>
    </rPh>
    <rPh sb="5" eb="7">
      <t>ハッセイ</t>
    </rPh>
    <rPh sb="7" eb="9">
      <t>ジョウキョウ</t>
    </rPh>
    <phoneticPr fontId="5"/>
  </si>
  <si>
    <t>厚生労働省　宮城労働局健康安全課
主任地方産業安全専門官　熊谷昭彦　</t>
    <rPh sb="0" eb="2">
      <t>コウセイ</t>
    </rPh>
    <rPh sb="2" eb="5">
      <t>ロウドウショウ</t>
    </rPh>
    <rPh sb="6" eb="8">
      <t>ミヤギ</t>
    </rPh>
    <rPh sb="8" eb="11">
      <t>ロウドウキョク</t>
    </rPh>
    <rPh sb="11" eb="13">
      <t>ケンコウ</t>
    </rPh>
    <rPh sb="13" eb="15">
      <t>アンゼン</t>
    </rPh>
    <rPh sb="15" eb="16">
      <t>カ</t>
    </rPh>
    <rPh sb="17" eb="19">
      <t>シュニン</t>
    </rPh>
    <rPh sb="19" eb="21">
      <t>チホウ</t>
    </rPh>
    <rPh sb="21" eb="23">
      <t>サンギョウ</t>
    </rPh>
    <rPh sb="23" eb="25">
      <t>アンゼン</t>
    </rPh>
    <rPh sb="25" eb="28">
      <t>センモンカン</t>
    </rPh>
    <rPh sb="29" eb="31">
      <t>クマガイ</t>
    </rPh>
    <rPh sb="31" eb="33">
      <t>アキヒコ</t>
    </rPh>
    <phoneticPr fontId="5"/>
  </si>
  <si>
    <t>18　舟艇関連の現況</t>
    <rPh sb="3" eb="5">
      <t>シュウテイ</t>
    </rPh>
    <rPh sb="5" eb="7">
      <t>カンレン</t>
    </rPh>
    <rPh sb="8" eb="10">
      <t>ゲンキョウ</t>
    </rPh>
    <phoneticPr fontId="5"/>
  </si>
  <si>
    <t>　（1）第29回東北地区舟艇利用振興対策連絡会議</t>
    <rPh sb="4" eb="5">
      <t>ダイ</t>
    </rPh>
    <rPh sb="7" eb="8">
      <t>カイ</t>
    </rPh>
    <rPh sb="8" eb="10">
      <t>トウホク</t>
    </rPh>
    <rPh sb="10" eb="12">
      <t>チク</t>
    </rPh>
    <rPh sb="12" eb="14">
      <t>シュウテイ</t>
    </rPh>
    <rPh sb="14" eb="16">
      <t>リヨウ</t>
    </rPh>
    <rPh sb="16" eb="18">
      <t>シンコウ</t>
    </rPh>
    <rPh sb="18" eb="20">
      <t>タイサク</t>
    </rPh>
    <rPh sb="20" eb="22">
      <t>レンラク</t>
    </rPh>
    <rPh sb="22" eb="24">
      <t>カイギ</t>
    </rPh>
    <phoneticPr fontId="5"/>
  </si>
  <si>
    <t>宮城県仙台市（東北運輸局2F専用会室）
※WEB併催</t>
    <rPh sb="14" eb="16">
      <t>センヨウ</t>
    </rPh>
    <rPh sb="16" eb="17">
      <t>カイ</t>
    </rPh>
    <rPh sb="17" eb="18">
      <t>シツ</t>
    </rPh>
    <rPh sb="25" eb="27">
      <t>ヘイサイ</t>
    </rPh>
    <phoneticPr fontId="5"/>
  </si>
  <si>
    <t>地方自治体(東北６県)、(一財)日本海洋レジャー安全・振興協会東北事務所、（一社）日本マリン事業協会、（一社）日本マリン事業協会東北支部、(一社)東北小型船舶工業会、海の駅ネットワーク、、東北地方環境事務所、東北地方整備局、第二管区海上保安本部、海事局、東北運輸局</t>
    <rPh sb="94" eb="96">
      <t>トウホク</t>
    </rPh>
    <rPh sb="96" eb="98">
      <t>チホウ</t>
    </rPh>
    <rPh sb="98" eb="100">
      <t>カンキョウ</t>
    </rPh>
    <rPh sb="100" eb="103">
      <t>ジムショ</t>
    </rPh>
    <rPh sb="123" eb="125">
      <t>カイジ</t>
    </rPh>
    <rPh sb="125" eb="126">
      <t>キョク</t>
    </rPh>
    <phoneticPr fontId="5"/>
  </si>
  <si>
    <t>・マリン業界の市場動向</t>
    <rPh sb="4" eb="6">
      <t>ギョウカイ</t>
    </rPh>
    <rPh sb="7" eb="9">
      <t>シジョウ</t>
    </rPh>
    <rPh sb="9" eb="11">
      <t>ドウコウ</t>
    </rPh>
    <phoneticPr fontId="5"/>
  </si>
  <si>
    <t>19　モーターボート競走の現況</t>
    <rPh sb="10" eb="12">
      <t>キョウソウ</t>
    </rPh>
    <rPh sb="13" eb="15">
      <t>ゲンキョウ</t>
    </rPh>
    <phoneticPr fontId="5"/>
  </si>
  <si>
    <t>　（1）令和5年度　管内ボートピア（競艇場外発売場）実績</t>
    <rPh sb="4" eb="6">
      <t>レイワ</t>
    </rPh>
    <rPh sb="7" eb="9">
      <t>ネンド</t>
    </rPh>
    <rPh sb="10" eb="12">
      <t>カンナイ</t>
    </rPh>
    <rPh sb="18" eb="21">
      <t>キョウテイジョウ</t>
    </rPh>
    <rPh sb="21" eb="22">
      <t>ソト</t>
    </rPh>
    <rPh sb="22" eb="24">
      <t>ハツバイ</t>
    </rPh>
    <rPh sb="24" eb="25">
      <t>ジョウ</t>
    </rPh>
    <rPh sb="26" eb="28">
      <t>ジッセキ</t>
    </rPh>
    <phoneticPr fontId="5"/>
  </si>
  <si>
    <t>R6年度</t>
    <rPh sb="2" eb="4">
      <t>ネンド</t>
    </rPh>
    <phoneticPr fontId="5"/>
  </si>
  <si>
    <t>　（2）管内ボートピア分布図</t>
    <rPh sb="4" eb="6">
      <t>カンナイ</t>
    </rPh>
    <rPh sb="11" eb="14">
      <t>ブンプズ</t>
    </rPh>
    <phoneticPr fontId="5"/>
  </si>
  <si>
    <t>（別添のとおり）</t>
    <rPh sb="1" eb="3">
      <t>ベッテン</t>
    </rPh>
    <phoneticPr fontId="5"/>
  </si>
  <si>
    <t xml:space="preserve">造船業・舶用工業の現況、舟艇関連の現況
モーターボート競走の現況 </t>
    <rPh sb="27" eb="29">
      <t>キョウソウ</t>
    </rPh>
    <phoneticPr fontId="3"/>
  </si>
  <si>
    <t>Ⅲ-16,17,18</t>
    <phoneticPr fontId="3"/>
  </si>
  <si>
    <t>80,157,023円</t>
    <phoneticPr fontId="5"/>
  </si>
  <si>
    <t>84,641,449円</t>
    <phoneticPr fontId="5"/>
  </si>
  <si>
    <t>5年度末</t>
    <rPh sb="1" eb="3">
      <t>ネンド</t>
    </rPh>
    <rPh sb="3" eb="4">
      <t>マツ</t>
    </rPh>
    <phoneticPr fontId="5"/>
  </si>
  <si>
    <t>6年度末</t>
    <rPh sb="1" eb="2">
      <t>ネン</t>
    </rPh>
    <rPh sb="2" eb="3">
      <t>ド</t>
    </rPh>
    <rPh sb="3" eb="4">
      <t>マツ</t>
    </rPh>
    <phoneticPr fontId="5"/>
  </si>
  <si>
    <t>船　特　法</t>
    <rPh sb="0" eb="1">
      <t>フネ</t>
    </rPh>
    <rPh sb="2" eb="3">
      <t>トク</t>
    </rPh>
    <rPh sb="4" eb="5">
      <t>ホウ</t>
    </rPh>
    <phoneticPr fontId="5"/>
  </si>
  <si>
    <t>２２　船員の雇用</t>
    <rPh sb="3" eb="5">
      <t>センイン</t>
    </rPh>
    <rPh sb="6" eb="8">
      <t>コヨウ</t>
    </rPh>
    <phoneticPr fontId="5"/>
  </si>
  <si>
    <t>令和７年１０月１日現在</t>
    <rPh sb="0" eb="2">
      <t>レイワ</t>
    </rPh>
    <rPh sb="3" eb="4">
      <t>ネン</t>
    </rPh>
    <rPh sb="6" eb="7">
      <t>ガツ</t>
    </rPh>
    <rPh sb="8" eb="9">
      <t>ニチ</t>
    </rPh>
    <rPh sb="9" eb="11">
      <t>ゲンザイ</t>
    </rPh>
    <phoneticPr fontId="5"/>
  </si>
  <si>
    <t>「その他」は、海洋観測船、消防艇、防災業務艇、漁業実習船、取締、調査、指導船等</t>
    <phoneticPr fontId="5"/>
  </si>
  <si>
    <t>令和6年10月1日現在</t>
  </si>
  <si>
    <t>令和６年度</t>
    <rPh sb="0" eb="2">
      <t>レイワ</t>
    </rPh>
    <phoneticPr fontId="55"/>
  </si>
  <si>
    <t>２５．船員の労働環境の現況</t>
    <rPh sb="3" eb="5">
      <t>センイン</t>
    </rPh>
    <rPh sb="6" eb="8">
      <t>ロウドウ</t>
    </rPh>
    <rPh sb="8" eb="10">
      <t>カンキョウ</t>
    </rPh>
    <rPh sb="11" eb="13">
      <t>ゲンキョウ</t>
    </rPh>
    <phoneticPr fontId="5"/>
  </si>
  <si>
    <t>２４　船舶の登録の現況</t>
    <rPh sb="3" eb="5">
      <t>センパク</t>
    </rPh>
    <rPh sb="6" eb="8">
      <t>トウロク</t>
    </rPh>
    <rPh sb="9" eb="11">
      <t>ゲンキョウ</t>
    </rPh>
    <phoneticPr fontId="5"/>
  </si>
  <si>
    <t>R6</t>
    <phoneticPr fontId="24"/>
  </si>
  <si>
    <t xml:space="preserve">  ① 令和５年度管内船員災害・疾病発生状況総括表</t>
    <rPh sb="4" eb="6">
      <t>レイワ</t>
    </rPh>
    <rPh sb="7" eb="9">
      <t>ネンド</t>
    </rPh>
    <rPh sb="8" eb="9">
      <t>ド</t>
    </rPh>
    <rPh sb="9" eb="11">
      <t>カンナイ</t>
    </rPh>
    <rPh sb="11" eb="13">
      <t>センイン</t>
    </rPh>
    <rPh sb="13" eb="15">
      <t>サイガイ</t>
    </rPh>
    <rPh sb="16" eb="18">
      <t>シッペイ</t>
    </rPh>
    <rPh sb="18" eb="20">
      <t>ハッセイ</t>
    </rPh>
    <rPh sb="20" eb="22">
      <t>ジョウキョウ</t>
    </rPh>
    <rPh sb="22" eb="24">
      <t>ソウカツ</t>
    </rPh>
    <rPh sb="24" eb="25">
      <t>ヒョウ</t>
    </rPh>
    <phoneticPr fontId="24"/>
  </si>
  <si>
    <t>　　　2.船種別の特殊船とは、曳船、作業船、起重機船、官公署船等である。</t>
    <rPh sb="5" eb="8">
      <t>センシュベツ</t>
    </rPh>
    <rPh sb="9" eb="12">
      <t>トクシュセン</t>
    </rPh>
    <rPh sb="15" eb="17">
      <t>ヒキフネ</t>
    </rPh>
    <rPh sb="18" eb="21">
      <t>サギョウセン</t>
    </rPh>
    <rPh sb="22" eb="25">
      <t>キジュウキ</t>
    </rPh>
    <rPh sb="25" eb="26">
      <t>セン</t>
    </rPh>
    <rPh sb="27" eb="28">
      <t>カン</t>
    </rPh>
    <rPh sb="28" eb="29">
      <t>コウ</t>
    </rPh>
    <rPh sb="29" eb="30">
      <t>ショ</t>
    </rPh>
    <rPh sb="30" eb="31">
      <t>セン</t>
    </rPh>
    <rPh sb="31" eb="32">
      <t>トウ</t>
    </rPh>
    <phoneticPr fontId="24"/>
  </si>
  <si>
    <t>　　  3.船員数は令和５年１０月１日現在で予備船員を除いたものである。</t>
    <rPh sb="6" eb="9">
      <t>センインスウ</t>
    </rPh>
    <rPh sb="10" eb="12">
      <t>レイワ</t>
    </rPh>
    <rPh sb="13" eb="14">
      <t>ネン</t>
    </rPh>
    <rPh sb="14" eb="15">
      <t>ヘイネン</t>
    </rPh>
    <rPh sb="16" eb="17">
      <t>ガツ</t>
    </rPh>
    <rPh sb="18" eb="19">
      <t>ニチ</t>
    </rPh>
    <rPh sb="19" eb="21">
      <t>ゲンザイ</t>
    </rPh>
    <rPh sb="22" eb="24">
      <t>ヨビ</t>
    </rPh>
    <rPh sb="24" eb="26">
      <t>センイン</t>
    </rPh>
    <rPh sb="27" eb="28">
      <t>ノゾ</t>
    </rPh>
    <phoneticPr fontId="24"/>
  </si>
  <si>
    <t>令和５年度</t>
    <rPh sb="0" eb="2">
      <t>レイワ</t>
    </rPh>
    <rPh sb="3" eb="5">
      <t>ネンド</t>
    </rPh>
    <phoneticPr fontId="24"/>
  </si>
  <si>
    <t>令和5年度</t>
    <rPh sb="0" eb="2">
      <t>レイワ</t>
    </rPh>
    <rPh sb="3" eb="5">
      <t>ネンド</t>
    </rPh>
    <phoneticPr fontId="5"/>
  </si>
  <si>
    <t>令和5年度</t>
    <rPh sb="0" eb="2">
      <t>レイワ</t>
    </rPh>
    <phoneticPr fontId="5"/>
  </si>
  <si>
    <t>令和６年度</t>
    <rPh sb="0" eb="2">
      <t>レイワ</t>
    </rPh>
    <rPh sb="3" eb="5">
      <t>ネンド</t>
    </rPh>
    <rPh sb="4" eb="5">
      <t>ド</t>
    </rPh>
    <phoneticPr fontId="5"/>
  </si>
  <si>
    <t>令和 6 年度</t>
    <rPh sb="0" eb="2">
      <t>レイワ</t>
    </rPh>
    <rPh sb="5" eb="6">
      <t>ネン</t>
    </rPh>
    <rPh sb="6" eb="7">
      <t>ド</t>
    </rPh>
    <phoneticPr fontId="5"/>
  </si>
  <si>
    <t>（注）水先人数は、令和６年４月１日現在</t>
  </si>
  <si>
    <t>R5</t>
  </si>
  <si>
    <t>R6</t>
  </si>
  <si>
    <t>２６　船舶職員及び水先業務の現況</t>
    <rPh sb="3" eb="5">
      <t>センパク</t>
    </rPh>
    <rPh sb="5" eb="7">
      <t>ショクイン</t>
    </rPh>
    <rPh sb="7" eb="8">
      <t>オヨ</t>
    </rPh>
    <rPh sb="9" eb="11">
      <t>ミズサキ</t>
    </rPh>
    <rPh sb="11" eb="13">
      <t>ギョウム</t>
    </rPh>
    <rPh sb="14" eb="16">
      <t>ゲンキョウ</t>
    </rPh>
    <phoneticPr fontId="32"/>
  </si>
  <si>
    <t>２７　旅客船事故の現況</t>
    <phoneticPr fontId="3"/>
  </si>
  <si>
    <t>監督隻数（令和6年4月～令和7年3月）</t>
    <rPh sb="0" eb="2">
      <t>カントク</t>
    </rPh>
    <rPh sb="2" eb="4">
      <t>セキスウ</t>
    </rPh>
    <rPh sb="5" eb="7">
      <t>レイワ</t>
    </rPh>
    <rPh sb="8" eb="9">
      <t>ネン</t>
    </rPh>
    <rPh sb="10" eb="11">
      <t>ガツ</t>
    </rPh>
    <rPh sb="12" eb="14">
      <t>レイワ</t>
    </rPh>
    <rPh sb="15" eb="16">
      <t>ネン</t>
    </rPh>
    <rPh sb="17" eb="18">
      <t>ガツ</t>
    </rPh>
    <phoneticPr fontId="5"/>
  </si>
  <si>
    <t>令和 6 年度</t>
    <rPh sb="0" eb="2">
      <t>レイワ</t>
    </rPh>
    <rPh sb="5" eb="7">
      <t>ネンド</t>
    </rPh>
    <phoneticPr fontId="5"/>
  </si>
  <si>
    <t>２９.外国船舶の監督</t>
    <rPh sb="3" eb="5">
      <t>ガイコク</t>
    </rPh>
    <rPh sb="5" eb="7">
      <t>センパク</t>
    </rPh>
    <rPh sb="8" eb="10">
      <t>カントク</t>
    </rPh>
    <phoneticPr fontId="5"/>
  </si>
  <si>
    <t>１３　海上輸送の現況</t>
    <rPh sb="3" eb="5">
      <t>カイジョウ</t>
    </rPh>
    <rPh sb="5" eb="7">
      <t>ユソウ</t>
    </rPh>
    <rPh sb="8" eb="10">
      <t>ゲンキョウ</t>
    </rPh>
    <phoneticPr fontId="5"/>
  </si>
  <si>
    <t>Ⅲ-22</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</si>
</sst>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176" formatCode="#,##0_ "/>
    <numFmt numFmtId="177" formatCode="0.00_ "/>
    <numFmt numFmtId="178" formatCode="#,##0&quot;  &quot;"/>
    <numFmt numFmtId="179" formatCode="#,##0&quot; &quot;;[Red]\-#,##0&quot; &quot;"/>
    <numFmt numFmtId="180" formatCode="0.0%"/>
    <numFmt numFmtId="181" formatCode="#,##0.0;[Red]\-#,##0.0"/>
    <numFmt numFmtId="182" formatCode="#,##0&quot; &quot;"/>
    <numFmt numFmtId="183" formatCode="#,##0.0_ "/>
    <numFmt numFmtId="184" formatCode="#,##0;&quot;△ &quot;#,##0"/>
    <numFmt numFmtId="185" formatCode="#,##0;[Red]#,##0"/>
    <numFmt numFmtId="186" formatCode="0_ "/>
    <numFmt numFmtId="187" formatCode="0.0_ "/>
    <numFmt numFmtId="188" formatCode="#,##0_);[Red]\(#,##0\)"/>
    <numFmt numFmtId="189" formatCode="#,##0_ ;[Red]\-#,##0\ "/>
    <numFmt numFmtId="190" formatCode="0_);[Red]\(0\)"/>
    <numFmt numFmtId="192" formatCode="0.00_);[Red]\(0.00\)"/>
    <numFmt numFmtId="193" formatCode="0.0_);[Red]\(0.0\)"/>
    <numFmt numFmtId="194" formatCode="&quot;(&quot;0&quot;)&quot;;"/>
    <numFmt numFmtId="195" formatCode="0;&quot;△ &quot;0"/>
    <numFmt numFmtId="196" formatCode="_ * #,##0_ ;_ * \-#,##0_ ;_ * &quot;(-)&quot;_ ;_ @_ "/>
    <numFmt numFmtId="197" formatCode="\(0\)"/>
    <numFmt numFmtId="198" formatCode="0.0"/>
    <numFmt numFmtId="199" formatCode="#,##0.0&quot;　&quot;"/>
    <numFmt numFmtId="200" formatCode="#,##0&quot;　&quot;"/>
    <numFmt numFmtId="201" formatCode="&quot;( &quot;#,##0&quot; )&quot;;"/>
    <numFmt numFmtId="202" formatCode="\(0\)\ "/>
    <numFmt numFmtId="203" formatCode="#,##0.0_ ;[Red]\-#,##0.0\ "/>
    <numFmt numFmtId="204" formatCode="[$-411]ggge&quot;年&quot;m&quot;月&quot;d&quot;日&quot;;@"/>
    <numFmt numFmtId="205" formatCode="_ * #,##0_ ;_ * \-#,##0_ ;_ * &quot;0&quot;_ ;_ @_ "/>
    <numFmt numFmtId="206" formatCode="_ * #,##0_ ;_ * \-#,##0_ ;_ * &quot;0.0&quot;_ ;_ @_ "/>
    <numFmt numFmtId="207" formatCode="&quot;(&quot;#,##0&quot;)&quot;;"/>
    <numFmt numFmtId="210" formatCode="_ * #,##0.0_ ;_ * \-#,##0.0_ ;_ * &quot;0.0&quot;_ ;_ @_ "/>
    <numFmt numFmtId="211" formatCode="#,##0_);\(#,##0\)"/>
    <numFmt numFmtId="212" formatCode="#,##0.00_ "/>
  </numFmts>
  <fonts count="82">
    <font>
      <sz val="11"/>
      <color theme="1"/>
      <name val="ＭＳ Ｐゴシック"/>
      <family val="2"/>
      <scheme val="minor"/>
    </font>
    <font>
      <sz val="11"/>
      <name val="ＭＳ Ｐゴシック"/>
      <family val="3"/>
      <charset val="128"/>
    </font>
    <font>
      <b/>
      <sz val="14"/>
      <color rgb="FF333333"/>
      <name val="ＭＳ Ｐゴシック"/>
      <family val="3"/>
      <charset val="128"/>
      <scheme val="minor"/>
    </font>
    <font>
      <sz val="6"/>
      <name val="ＭＳ Ｐゴシック"/>
      <family val="3"/>
      <charset val="128"/>
      <scheme val="minor"/>
    </font>
    <font>
      <sz val="14"/>
      <name val="ＭＳ Ｐゴシック"/>
      <family val="3"/>
      <charset val="128"/>
    </font>
    <font>
      <sz val="6"/>
      <name val="ＭＳ Ｐゴシック"/>
      <family val="3"/>
      <charset val="128"/>
    </font>
    <font>
      <u/>
      <sz val="11"/>
      <color theme="10"/>
      <name val="ＭＳ Ｐゴシック"/>
      <family val="3"/>
      <charset val="128"/>
    </font>
    <font>
      <sz val="11"/>
      <color rgb="FF333333"/>
      <name val="ＭＳ Ｐゴシック"/>
      <family val="3"/>
      <charset val="128"/>
      <scheme val="minor"/>
    </font>
    <font>
      <sz val="11"/>
      <color theme="1"/>
      <name val="ＭＳ Ｐゴシック"/>
      <family val="3"/>
      <charset val="128"/>
      <scheme val="minor"/>
    </font>
    <font>
      <sz val="18.5"/>
      <name val="ＭＳ ゴシック"/>
      <family val="3"/>
      <charset val="128"/>
    </font>
    <font>
      <sz val="9"/>
      <name val="ＭＳ 明朝"/>
      <family val="1"/>
      <charset val="128"/>
    </font>
    <font>
      <sz val="14"/>
      <name val="ＭＳ ゴシック"/>
      <family val="3"/>
      <charset val="128"/>
    </font>
    <font>
      <sz val="9"/>
      <color theme="1"/>
      <name val="ＭＳ 明朝"/>
      <family val="1"/>
      <charset val="128"/>
    </font>
    <font>
      <sz val="8"/>
      <name val="ＭＳ 明朝"/>
      <family val="1"/>
      <charset val="128"/>
    </font>
    <font>
      <sz val="11"/>
      <name val="ＭＳ 明朝"/>
      <family val="1"/>
      <charset val="128"/>
    </font>
    <font>
      <sz val="14"/>
      <color theme="1"/>
      <name val="ＭＳ ゴシック"/>
      <family val="3"/>
      <charset val="128"/>
    </font>
    <font>
      <sz val="12"/>
      <color theme="1"/>
      <name val="ＭＳ ゴシック"/>
      <family val="3"/>
      <charset val="128"/>
    </font>
    <font>
      <sz val="8"/>
      <color theme="1"/>
      <name val="ＭＳ 明朝"/>
      <family val="1"/>
      <charset val="128"/>
    </font>
    <font>
      <sz val="10"/>
      <color theme="1"/>
      <name val="ＭＳ 明朝"/>
      <family val="1"/>
      <charset val="128"/>
    </font>
    <font>
      <sz val="11"/>
      <color theme="1"/>
      <name val="ＭＳ Ｐゴシック"/>
      <family val="3"/>
      <charset val="128"/>
    </font>
    <font>
      <sz val="9"/>
      <color theme="1"/>
      <name val="ＭＳ Ｐゴシック"/>
      <family val="3"/>
      <charset val="128"/>
    </font>
    <font>
      <sz val="9"/>
      <name val="ＭＳ Ｐゴシック"/>
      <family val="3"/>
      <charset val="128"/>
    </font>
    <font>
      <sz val="12"/>
      <name val="ＭＳ ゴシック"/>
      <family val="3"/>
      <charset val="128"/>
    </font>
    <font>
      <sz val="11"/>
      <name val="ＭＳ ゴシック"/>
      <family val="3"/>
      <charset val="128"/>
    </font>
    <font>
      <sz val="12"/>
      <name val="ＭＳ Ｐゴシック"/>
      <family val="3"/>
      <charset val="128"/>
    </font>
    <font>
      <sz val="10"/>
      <name val="ＭＳ 明朝"/>
      <family val="1"/>
      <charset val="128"/>
    </font>
    <font>
      <sz val="8"/>
      <name val="ＭＳ Ｐゴシック"/>
      <family val="3"/>
      <charset val="128"/>
    </font>
    <font>
      <sz val="12"/>
      <name val="ＭＳ 明朝"/>
      <family val="1"/>
      <charset val="128"/>
    </font>
    <font>
      <sz val="10"/>
      <name val="ＭＳ Ｐ明朝"/>
      <family val="1"/>
      <charset val="128"/>
    </font>
    <font>
      <sz val="16"/>
      <name val="ＭＳ 明朝"/>
      <family val="1"/>
      <charset val="128"/>
    </font>
    <font>
      <sz val="13"/>
      <name val="ＭＳ 明朝"/>
      <family val="1"/>
      <charset val="128"/>
    </font>
    <font>
      <sz val="22"/>
      <name val="ＭＳ 明朝"/>
      <family val="1"/>
      <charset val="128"/>
    </font>
    <font>
      <sz val="6"/>
      <name val="ＭＳ 明朝"/>
      <family val="1"/>
      <charset val="128"/>
    </font>
    <font>
      <sz val="11"/>
      <name val="ＭＳ Ｐ明朝"/>
      <family val="1"/>
      <charset val="128"/>
    </font>
    <font>
      <sz val="10"/>
      <name val="ＭＳ ゴシック"/>
      <family val="3"/>
      <charset val="128"/>
    </font>
    <font>
      <sz val="10"/>
      <color theme="1"/>
      <name val="ＭＳ ゴシック"/>
      <family val="3"/>
      <charset val="128"/>
    </font>
    <font>
      <sz val="10"/>
      <name val="ＭＳ Ｐゴシック"/>
      <family val="3"/>
      <charset val="128"/>
    </font>
    <font>
      <sz val="14"/>
      <name val="ＭＳ 明朝"/>
      <family val="1"/>
      <charset val="128"/>
    </font>
    <font>
      <sz val="11"/>
      <color theme="1"/>
      <name val="ＭＳ 明朝"/>
      <family val="1"/>
      <charset val="128"/>
    </font>
    <font>
      <sz val="14"/>
      <color theme="1"/>
      <name val="ＭＳ 明朝"/>
      <family val="1"/>
      <charset val="128"/>
    </font>
    <font>
      <sz val="14"/>
      <color theme="1"/>
      <name val="MS UI Gothic"/>
      <family val="3"/>
      <charset val="128"/>
    </font>
    <font>
      <sz val="11"/>
      <color theme="1"/>
      <name val="MS UI Gothic"/>
      <family val="3"/>
      <charset val="128"/>
    </font>
    <font>
      <sz val="12"/>
      <color theme="1"/>
      <name val="MS UI Gothic"/>
      <family val="3"/>
      <charset val="128"/>
    </font>
    <font>
      <sz val="10"/>
      <color theme="1"/>
      <name val="MS UI Gothic"/>
      <family val="3"/>
      <charset val="128"/>
    </font>
    <font>
      <sz val="11"/>
      <name val="MS UI Gothic"/>
      <family val="3"/>
      <charset val="128"/>
    </font>
    <font>
      <sz val="10"/>
      <name val="MS UI Gothic"/>
      <family val="3"/>
      <charset val="128"/>
    </font>
    <font>
      <sz val="14"/>
      <name val="MS UI Gothic"/>
      <family val="3"/>
      <charset val="128"/>
    </font>
    <font>
      <sz val="12"/>
      <color theme="1"/>
      <name val="ＭＳ Ｐゴシック"/>
      <family val="3"/>
      <charset val="128"/>
    </font>
    <font>
      <sz val="10"/>
      <color theme="1"/>
      <name val="ＭＳ Ｐゴシック"/>
      <family val="3"/>
      <charset val="128"/>
    </font>
    <font>
      <sz val="10"/>
      <color theme="1"/>
      <name val="ＭＳ Ｐ明朝"/>
      <family val="1"/>
      <charset val="128"/>
    </font>
    <font>
      <sz val="9"/>
      <color theme="1"/>
      <name val="ＭＳ ゴシック"/>
      <family val="3"/>
      <charset val="128"/>
    </font>
    <font>
      <sz val="8"/>
      <color theme="1"/>
      <name val="ＭＳ ゴシック"/>
      <family val="3"/>
      <charset val="128"/>
    </font>
    <font>
      <sz val="10"/>
      <color indexed="12"/>
      <name val="ＭＳ 明朝"/>
      <family val="1"/>
      <charset val="128"/>
    </font>
    <font>
      <sz val="7"/>
      <color theme="1"/>
      <name val="ＭＳ ゴシック"/>
      <family val="3"/>
      <charset val="128"/>
    </font>
    <font>
      <b/>
      <sz val="9"/>
      <color indexed="81"/>
      <name val="ＭＳ Ｐゴシック"/>
      <family val="3"/>
      <charset val="128"/>
    </font>
    <font>
      <sz val="6"/>
      <name val="ＭＳ Ｐ明朝"/>
      <family val="1"/>
      <charset val="128"/>
    </font>
    <font>
      <sz val="7"/>
      <color theme="1"/>
      <name val="ＭＳ 明朝"/>
      <family val="1"/>
      <charset val="128"/>
    </font>
    <font>
      <sz val="14"/>
      <name val="ＭＳ Ｐ明朝"/>
      <family val="1"/>
      <charset val="128"/>
    </font>
    <font>
      <sz val="12"/>
      <name val="MS UI Gothic"/>
      <family val="3"/>
      <charset val="128"/>
    </font>
    <font>
      <sz val="9"/>
      <color theme="1"/>
      <name val="ＭＳ Ｐ明朝"/>
      <family val="1"/>
      <charset val="128"/>
    </font>
    <font>
      <sz val="11"/>
      <color rgb="FFFF0000"/>
      <name val="ＭＳ Ｐゴシック"/>
      <family val="3"/>
      <charset val="128"/>
    </font>
    <font>
      <sz val="11"/>
      <color rgb="FF000000"/>
      <name val="ＭＳ Ｐゴシック"/>
      <family val="3"/>
      <charset val="128"/>
    </font>
    <font>
      <sz val="11"/>
      <color rgb="FFFF0000"/>
      <name val="MS UI Gothic"/>
      <family val="3"/>
      <charset val="128"/>
    </font>
    <font>
      <sz val="10"/>
      <color rgb="FFFF0000"/>
      <name val="ＭＳ 明朝"/>
      <family val="1"/>
      <charset val="128"/>
    </font>
    <font>
      <sz val="9"/>
      <name val="ＭＳ ゴシック"/>
      <family val="3"/>
      <charset val="128"/>
    </font>
    <font>
      <sz val="8"/>
      <name val="ＭＳ ゴシック"/>
      <family val="3"/>
      <charset val="128"/>
    </font>
    <font>
      <sz val="7"/>
      <name val="ＭＳ ゴシック"/>
      <family val="3"/>
      <charset val="128"/>
    </font>
    <font>
      <sz val="9"/>
      <color indexed="8"/>
      <name val="ＭＳ Ｐゴシック"/>
      <family val="3"/>
      <charset val="128"/>
    </font>
    <font>
      <sz val="20"/>
      <color theme="1"/>
      <name val="MS UI Gothic"/>
      <family val="3"/>
      <charset val="128"/>
    </font>
    <font>
      <sz val="18"/>
      <color theme="1"/>
      <name val="MS UI Gothic"/>
      <family val="3"/>
      <charset val="128"/>
    </font>
    <font>
      <sz val="16"/>
      <color theme="1"/>
      <name val="MS UI Gothic"/>
      <family val="3"/>
      <charset val="128"/>
    </font>
    <font>
      <sz val="11"/>
      <color theme="1"/>
      <name val="ＭＳ Ｐ明朝"/>
      <family val="1"/>
      <charset val="128"/>
    </font>
    <font>
      <sz val="14"/>
      <color theme="1"/>
      <name val="ＭＳ Ｐ明朝"/>
      <family val="1"/>
      <charset val="128"/>
    </font>
    <font>
      <sz val="12"/>
      <color theme="1"/>
      <name val="ＭＳ Ｐ明朝"/>
      <family val="1"/>
      <charset val="128"/>
    </font>
    <font>
      <sz val="6"/>
      <name val="ＭＳ Ｐゴシック"/>
      <family val="2"/>
      <charset val="128"/>
      <scheme val="minor"/>
    </font>
    <font>
      <sz val="18"/>
      <name val="MS UI Gothic"/>
      <family val="3"/>
      <charset val="128"/>
    </font>
    <font>
      <sz val="12"/>
      <color rgb="FF000000"/>
      <name val="ＭＳ ゴシック"/>
      <family val="3"/>
      <charset val="128"/>
    </font>
    <font>
      <sz val="10"/>
      <color rgb="FF000000"/>
      <name val="ＭＳ 明朝"/>
      <family val="1"/>
      <charset val="128"/>
    </font>
    <font>
      <sz val="11"/>
      <color rgb="FF000000"/>
      <name val="ＭＳ 明朝"/>
      <family val="1"/>
      <charset val="128"/>
    </font>
    <font>
      <sz val="11"/>
      <color rgb="FF000000"/>
      <name val="ＭＳ Ｐ明朝"/>
      <family val="1"/>
      <charset val="128"/>
    </font>
    <font>
      <sz val="9"/>
      <color rgb="FF000000"/>
      <name val="ＭＳ 明朝"/>
      <family val="1"/>
      <charset val="128"/>
    </font>
    <font>
      <sz val="10"/>
      <name val="MS Mincho"/>
      <family val="1"/>
      <charset val="128"/>
    </font>
  </fonts>
  <fills count="15">
    <fill>
      <patternFill patternType="none"/>
    </fill>
    <fill>
      <patternFill patternType="gray125"/>
    </fill>
    <fill>
      <patternFill patternType="solid">
        <fgColor rgb="FFFFFFFF"/>
        <bgColor indexed="64"/>
      </patternFill>
    </fill>
    <fill>
      <patternFill patternType="solid">
        <fgColor rgb="FFFFC000"/>
        <bgColor indexed="64"/>
      </patternFill>
    </fill>
    <fill>
      <patternFill patternType="solid">
        <fgColor rgb="FF00FFFF"/>
        <bgColor indexed="64"/>
      </patternFill>
    </fill>
    <fill>
      <patternFill patternType="solid">
        <fgColor rgb="FFFF99FF"/>
        <bgColor indexed="64"/>
      </patternFill>
    </fill>
    <fill>
      <patternFill patternType="solid">
        <fgColor rgb="FFFFFF66"/>
        <bgColor indexed="64"/>
      </patternFill>
    </fill>
    <fill>
      <patternFill patternType="solid">
        <fgColor rgb="FF66FF99"/>
        <bgColor indexed="64"/>
      </patternFill>
    </fill>
    <fill>
      <patternFill patternType="solid">
        <fgColor theme="0"/>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92D050"/>
        <bgColor indexed="64"/>
      </patternFill>
    </fill>
    <fill>
      <patternFill patternType="solid">
        <fgColor rgb="FF66CCFF"/>
        <bgColor indexed="64"/>
      </patternFill>
    </fill>
    <fill>
      <patternFill patternType="solid">
        <fgColor rgb="FFFFFF00"/>
        <bgColor indexed="64"/>
      </patternFill>
    </fill>
  </fills>
  <borders count="304">
    <border>
      <left/>
      <right/>
      <top/>
      <bottom/>
      <diagonal/>
    </border>
    <border>
      <left/>
      <right/>
      <top/>
      <bottom style="thin">
        <color indexed="64"/>
      </bottom>
      <diagonal/>
    </border>
    <border>
      <left style="thin">
        <color indexed="64"/>
      </left>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bottom/>
      <diagonal/>
    </border>
    <border>
      <left style="hair">
        <color indexed="64"/>
      </left>
      <right/>
      <top style="thin">
        <color indexed="64"/>
      </top>
      <bottom style="hair">
        <color indexed="64"/>
      </bottom>
      <diagonal/>
    </border>
    <border>
      <left/>
      <right style="thin">
        <color auto="1"/>
      </right>
      <top style="thin">
        <color indexed="64"/>
      </top>
      <bottom style="hair">
        <color indexed="64"/>
      </bottom>
      <diagonal/>
    </border>
    <border>
      <left style="hair">
        <color indexed="64"/>
      </left>
      <right/>
      <top style="hair">
        <color indexed="64"/>
      </top>
      <bottom style="hair">
        <color indexed="64"/>
      </bottom>
      <diagonal/>
    </border>
    <border>
      <left/>
      <right style="thin">
        <color auto="1"/>
      </right>
      <top style="hair">
        <color indexed="64"/>
      </top>
      <bottom style="hair">
        <color indexed="64"/>
      </bottom>
      <diagonal/>
    </border>
    <border>
      <left style="thin">
        <color auto="1"/>
      </left>
      <right/>
      <top style="hair">
        <color auto="1"/>
      </top>
      <bottom style="hair">
        <color auto="1"/>
      </bottom>
      <diagonal/>
    </border>
    <border>
      <left style="thin">
        <color indexed="64"/>
      </left>
      <right/>
      <top/>
      <bottom style="thin">
        <color indexed="64"/>
      </bottom>
      <diagonal/>
    </border>
    <border>
      <left style="hair">
        <color indexed="64"/>
      </left>
      <right/>
      <top style="hair">
        <color indexed="64"/>
      </top>
      <bottom style="thin">
        <color auto="1"/>
      </bottom>
      <diagonal/>
    </border>
    <border>
      <left/>
      <right style="thin">
        <color auto="1"/>
      </right>
      <top style="hair">
        <color indexed="64"/>
      </top>
      <bottom style="thin">
        <color auto="1"/>
      </bottom>
      <diagonal/>
    </border>
    <border>
      <left/>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medium">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medium">
        <color indexed="64"/>
      </left>
      <right style="thin">
        <color indexed="64"/>
      </right>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medium">
        <color indexed="64"/>
      </bottom>
      <diagonal/>
    </border>
    <border diagonalUp="1">
      <left style="thin">
        <color indexed="64"/>
      </left>
      <right style="medium">
        <color indexed="64"/>
      </right>
      <top style="thin">
        <color indexed="64"/>
      </top>
      <bottom style="medium">
        <color indexed="64"/>
      </bottom>
      <diagonal style="hair">
        <color indexed="64"/>
      </diagonal>
    </border>
    <border>
      <left/>
      <right/>
      <top style="medium">
        <color indexed="64"/>
      </top>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hair">
        <color indexed="64"/>
      </right>
      <top style="medium">
        <color indexed="64"/>
      </top>
      <bottom/>
      <diagonal/>
    </border>
    <border>
      <left style="hair">
        <color indexed="64"/>
      </left>
      <right style="medium">
        <color indexed="64"/>
      </right>
      <top style="medium">
        <color indexed="64"/>
      </top>
      <bottom style="thin">
        <color indexed="64"/>
      </bottom>
      <diagonal/>
    </border>
    <border>
      <left style="hair">
        <color indexed="64"/>
      </left>
      <right style="hair">
        <color indexed="64"/>
      </right>
      <top style="medium">
        <color indexed="64"/>
      </top>
      <bottom/>
      <diagonal/>
    </border>
    <border>
      <left style="hair">
        <color indexed="64"/>
      </left>
      <right style="thin">
        <color indexed="64"/>
      </right>
      <top style="medium">
        <color indexed="64"/>
      </top>
      <bottom/>
      <diagonal/>
    </border>
    <border>
      <left style="hair">
        <color indexed="64"/>
      </left>
      <right style="medium">
        <color indexed="64"/>
      </right>
      <top style="medium">
        <color indexed="64"/>
      </top>
      <bottom/>
      <diagonal/>
    </border>
    <border>
      <left/>
      <right style="medium">
        <color indexed="64"/>
      </right>
      <top style="medium">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hair">
        <color indexed="64"/>
      </right>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hair">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thin">
        <color indexed="64"/>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right/>
      <top/>
      <bottom style="hair">
        <color indexed="64"/>
      </bottom>
      <diagonal/>
    </border>
    <border>
      <left style="hair">
        <color indexed="64"/>
      </left>
      <right style="hair">
        <color indexed="64"/>
      </right>
      <top/>
      <bottom style="hair">
        <color indexed="64"/>
      </bottom>
      <diagonal/>
    </border>
    <border>
      <left/>
      <right style="thin">
        <color indexed="64"/>
      </right>
      <top/>
      <bottom style="hair">
        <color indexed="64"/>
      </bottom>
      <diagonal/>
    </border>
    <border>
      <left style="hair">
        <color indexed="64"/>
      </left>
      <right style="medium">
        <color indexed="64"/>
      </right>
      <top/>
      <bottom style="hair">
        <color indexed="64"/>
      </bottom>
      <diagonal/>
    </border>
    <border>
      <left style="hair">
        <color indexed="64"/>
      </left>
      <right style="thin">
        <color indexed="64"/>
      </right>
      <top/>
      <bottom style="hair">
        <color indexed="64"/>
      </bottom>
      <diagonal/>
    </border>
    <border>
      <left/>
      <right style="medium">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style="hair">
        <color indexed="64"/>
      </left>
      <right style="medium">
        <color indexed="64"/>
      </right>
      <top style="hair">
        <color indexed="64"/>
      </top>
      <bottom/>
      <diagonal/>
    </border>
    <border>
      <left style="hair">
        <color indexed="64"/>
      </left>
      <right style="thin">
        <color indexed="64"/>
      </right>
      <top style="hair">
        <color indexed="64"/>
      </top>
      <bottom/>
      <diagonal/>
    </border>
    <border>
      <left/>
      <right style="medium">
        <color indexed="64"/>
      </right>
      <top style="hair">
        <color indexed="64"/>
      </top>
      <bottom/>
      <diagonal/>
    </border>
    <border>
      <left/>
      <right/>
      <top style="medium">
        <color indexed="64"/>
      </top>
      <bottom style="thin">
        <color indexed="64"/>
      </bottom>
      <diagonal/>
    </border>
    <border>
      <left/>
      <right style="medium">
        <color indexed="64"/>
      </right>
      <top style="medium">
        <color indexed="64"/>
      </top>
      <bottom/>
      <diagonal/>
    </border>
    <border>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style="thin">
        <color indexed="64"/>
      </right>
      <top/>
      <bottom style="thin">
        <color indexed="64"/>
      </bottom>
      <diagonal/>
    </border>
    <border>
      <left style="hair">
        <color indexed="64"/>
      </left>
      <right style="medium">
        <color indexed="64"/>
      </right>
      <top/>
      <bottom style="thin">
        <color indexed="64"/>
      </bottom>
      <diagonal/>
    </border>
    <border>
      <left style="hair">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medium">
        <color indexed="64"/>
      </right>
      <top/>
      <bottom/>
      <diagonal/>
    </border>
    <border>
      <left style="thin">
        <color indexed="64"/>
      </left>
      <right style="hair">
        <color indexed="64"/>
      </right>
      <top/>
      <bottom/>
      <diagonal/>
    </border>
    <border>
      <left style="hair">
        <color indexed="64"/>
      </left>
      <right style="hair">
        <color indexed="64"/>
      </right>
      <top/>
      <bottom/>
      <diagonal/>
    </border>
    <border>
      <left/>
      <right style="thin">
        <color indexed="64"/>
      </right>
      <top/>
      <bottom/>
      <diagonal/>
    </border>
    <border>
      <left style="hair">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hair">
        <color indexed="64"/>
      </left>
      <right/>
      <top/>
      <bottom style="hair">
        <color indexed="64"/>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bottom/>
      <diagonal/>
    </border>
    <border>
      <left style="hair">
        <color indexed="64"/>
      </left>
      <right/>
      <top/>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style="medium">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diagonal/>
    </border>
    <border>
      <left style="hair">
        <color indexed="64"/>
      </left>
      <right/>
      <top style="hair">
        <color indexed="64"/>
      </top>
      <bottom/>
      <diagonal/>
    </border>
    <border>
      <left style="medium">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thin">
        <color indexed="64"/>
      </top>
      <bottom/>
      <diagonal/>
    </border>
    <border>
      <left/>
      <right style="medium">
        <color indexed="64"/>
      </right>
      <top style="thin">
        <color indexed="64"/>
      </top>
      <bottom/>
      <diagonal/>
    </border>
    <border>
      <left/>
      <right style="hair">
        <color indexed="64"/>
      </right>
      <top style="hair">
        <color indexed="64"/>
      </top>
      <bottom style="thin">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hair">
        <color indexed="64"/>
      </top>
      <bottom/>
      <diagonal/>
    </border>
    <border>
      <left/>
      <right style="hair">
        <color indexed="64"/>
      </right>
      <top style="hair">
        <color indexed="64"/>
      </top>
      <bottom/>
      <diagonal/>
    </border>
    <border>
      <left/>
      <right style="hair">
        <color indexed="64"/>
      </right>
      <top style="thin">
        <color indexed="64"/>
      </top>
      <bottom style="medium">
        <color indexed="64"/>
      </bottom>
      <diagonal/>
    </border>
    <border>
      <left/>
      <right style="hair">
        <color indexed="64"/>
      </right>
      <top style="medium">
        <color indexed="64"/>
      </top>
      <bottom/>
      <diagonal/>
    </border>
    <border>
      <left style="medium">
        <color indexed="64"/>
      </left>
      <right/>
      <top/>
      <bottom/>
      <diagonal/>
    </border>
    <border>
      <left/>
      <right style="hair">
        <color indexed="64"/>
      </right>
      <top/>
      <bottom/>
      <diagonal/>
    </border>
    <border>
      <left/>
      <right style="hair">
        <color indexed="64"/>
      </right>
      <top/>
      <bottom style="thin">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right/>
      <top style="hair">
        <color indexed="64"/>
      </top>
      <bottom style="medium">
        <color indexed="64"/>
      </bottom>
      <diagonal/>
    </border>
    <border>
      <left/>
      <right style="hair">
        <color indexed="64"/>
      </right>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thin">
        <color indexed="64"/>
      </bottom>
      <diagonal/>
    </border>
    <border>
      <left/>
      <right/>
      <top style="medium">
        <color indexed="64"/>
      </top>
      <bottom style="hair">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right style="hair">
        <color indexed="64"/>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diagonal/>
    </border>
    <border>
      <left/>
      <right style="hair">
        <color indexed="64"/>
      </right>
      <top style="thin">
        <color indexed="64"/>
      </top>
      <bottom style="thin">
        <color indexed="64"/>
      </bottom>
      <diagonal/>
    </border>
    <border>
      <left style="medium">
        <color indexed="64"/>
      </left>
      <right style="thin">
        <color indexed="64"/>
      </right>
      <top style="medium">
        <color indexed="64"/>
      </top>
      <bottom style="hair">
        <color indexed="64"/>
      </bottom>
      <diagonal/>
    </border>
    <border>
      <left/>
      <right style="hair">
        <color indexed="64"/>
      </right>
      <top style="medium">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hair">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thin">
        <color indexed="64"/>
      </left>
      <right style="medium">
        <color indexed="64"/>
      </right>
      <top style="hair">
        <color indexed="64"/>
      </top>
      <bottom/>
      <diagonal/>
    </border>
    <border>
      <left/>
      <right style="thin">
        <color indexed="64"/>
      </right>
      <top style="hair">
        <color indexed="64"/>
      </top>
      <bottom style="medium">
        <color indexed="64"/>
      </bottom>
      <diagonal/>
    </border>
    <border>
      <left style="hair">
        <color indexed="64"/>
      </left>
      <right/>
      <top style="medium">
        <color indexed="64"/>
      </top>
      <bottom style="hair">
        <color indexed="64"/>
      </bottom>
      <diagonal/>
    </border>
    <border>
      <left style="hair">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right/>
      <top style="thin">
        <color indexed="64"/>
      </top>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thin">
        <color indexed="64"/>
      </left>
      <right style="medium">
        <color indexed="64"/>
      </right>
      <top style="hair">
        <color indexed="64"/>
      </top>
      <bottom style="hair">
        <color indexed="64"/>
      </bottom>
      <diagonal/>
    </border>
    <border>
      <left style="thin">
        <color indexed="64"/>
      </left>
      <right/>
      <top style="medium">
        <color indexed="64"/>
      </top>
      <bottom style="medium">
        <color indexed="64"/>
      </bottom>
      <diagonal/>
    </border>
    <border>
      <left style="dashDotDot">
        <color indexed="64"/>
      </left>
      <right style="thin">
        <color indexed="64"/>
      </right>
      <top style="medium">
        <color indexed="64"/>
      </top>
      <bottom style="medium">
        <color indexed="64"/>
      </bottom>
      <diagonal/>
    </border>
    <border>
      <left style="dashDotDot">
        <color indexed="64"/>
      </left>
      <right style="medium">
        <color indexed="64"/>
      </right>
      <top style="medium">
        <color indexed="64"/>
      </top>
      <bottom style="medium">
        <color indexed="64"/>
      </bottom>
      <diagonal/>
    </border>
    <border>
      <left style="dashDotDot">
        <color indexed="64"/>
      </left>
      <right style="thin">
        <color indexed="64"/>
      </right>
      <top style="medium">
        <color indexed="64"/>
      </top>
      <bottom style="thin">
        <color indexed="64"/>
      </bottom>
      <diagonal/>
    </border>
    <border>
      <left style="dashDotDot">
        <color indexed="64"/>
      </left>
      <right style="medium">
        <color indexed="64"/>
      </right>
      <top/>
      <bottom style="thin">
        <color indexed="64"/>
      </bottom>
      <diagonal/>
    </border>
    <border>
      <left style="dashDotDot">
        <color indexed="64"/>
      </left>
      <right style="thin">
        <color indexed="64"/>
      </right>
      <top/>
      <bottom style="thin">
        <color indexed="64"/>
      </bottom>
      <diagonal/>
    </border>
    <border>
      <left style="thin">
        <color indexed="64"/>
      </left>
      <right style="dashDotDot">
        <color indexed="64"/>
      </right>
      <top style="thin">
        <color indexed="64"/>
      </top>
      <bottom style="thin">
        <color indexed="64"/>
      </bottom>
      <diagonal/>
    </border>
    <border>
      <left style="dashDotDot">
        <color indexed="64"/>
      </left>
      <right style="thin">
        <color indexed="64"/>
      </right>
      <top style="thin">
        <color indexed="64"/>
      </top>
      <bottom style="thin">
        <color indexed="64"/>
      </bottom>
      <diagonal/>
    </border>
    <border>
      <left style="dashDotDot">
        <color indexed="64"/>
      </left>
      <right style="thin">
        <color indexed="64"/>
      </right>
      <top/>
      <bottom style="medium">
        <color indexed="64"/>
      </bottom>
      <diagonal/>
    </border>
    <border>
      <left style="thin">
        <color indexed="64"/>
      </left>
      <right style="dashDotDot">
        <color indexed="64"/>
      </right>
      <top style="thin">
        <color indexed="64"/>
      </top>
      <bottom style="medium">
        <color indexed="64"/>
      </bottom>
      <diagonal/>
    </border>
    <border diagonalDown="1">
      <left style="hair">
        <color indexed="64"/>
      </left>
      <right/>
      <top style="medium">
        <color indexed="64"/>
      </top>
      <bottom/>
      <diagonal style="hair">
        <color indexed="64"/>
      </diagonal>
    </border>
    <border diagonalDown="1">
      <left/>
      <right style="hair">
        <color indexed="64"/>
      </right>
      <top/>
      <bottom style="thin">
        <color indexed="64"/>
      </bottom>
      <diagonal style="hair">
        <color indexed="64"/>
      </diagonal>
    </border>
    <border diagonalDown="1">
      <left style="medium">
        <color indexed="64"/>
      </left>
      <right/>
      <top style="medium">
        <color indexed="64"/>
      </top>
      <bottom/>
      <diagonal style="hair">
        <color indexed="64"/>
      </diagonal>
    </border>
    <border diagonalDown="1">
      <left/>
      <right/>
      <top/>
      <bottom style="thin">
        <color indexed="64"/>
      </bottom>
      <diagonal style="hair">
        <color indexed="64"/>
      </diagonal>
    </border>
    <border>
      <left/>
      <right style="hair">
        <color indexed="64"/>
      </right>
      <top style="thin">
        <color indexed="64"/>
      </top>
      <bottom/>
      <diagonal/>
    </border>
    <border>
      <left style="medium">
        <color indexed="64"/>
      </left>
      <right style="hair">
        <color indexed="64"/>
      </right>
      <top style="thin">
        <color indexed="64"/>
      </top>
      <bottom style="thin">
        <color indexed="64"/>
      </bottom>
      <diagonal/>
    </border>
    <border diagonalDown="1">
      <left style="medium">
        <color indexed="64"/>
      </left>
      <right/>
      <top/>
      <bottom/>
      <diagonal style="hair">
        <color indexed="64"/>
      </diagonal>
    </border>
    <border diagonalDown="1">
      <left style="medium">
        <color indexed="64"/>
      </left>
      <right/>
      <top/>
      <bottom style="thin">
        <color indexed="64"/>
      </bottom>
      <diagonal style="hair">
        <color indexed="64"/>
      </diagonal>
    </border>
    <border>
      <left style="hair">
        <color indexed="64"/>
      </left>
      <right style="thin">
        <color indexed="64"/>
      </right>
      <top style="thin">
        <color indexed="64"/>
      </top>
      <bottom/>
      <diagonal/>
    </border>
    <border>
      <left style="medium">
        <color indexed="64"/>
      </left>
      <right style="hair">
        <color indexed="64"/>
      </right>
      <top style="medium">
        <color indexed="64"/>
      </top>
      <bottom style="hair">
        <color indexed="64"/>
      </bottom>
      <diagonal/>
    </border>
    <border>
      <left style="hair">
        <color indexed="64"/>
      </left>
      <right style="medium">
        <color indexed="64"/>
      </right>
      <top style="thin">
        <color indexed="64"/>
      </top>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style="medium">
        <color indexed="64"/>
      </left>
      <right style="hair">
        <color indexed="64"/>
      </right>
      <top style="medium">
        <color indexed="64"/>
      </top>
      <bottom style="thin">
        <color indexed="64"/>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style="medium">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hair">
        <color indexed="64"/>
      </left>
      <right style="medium">
        <color indexed="64"/>
      </right>
      <top style="hair">
        <color indexed="64"/>
      </top>
      <bottom style="double">
        <color indexed="64"/>
      </bottom>
      <diagonal/>
    </border>
    <border>
      <left style="medium">
        <color indexed="64"/>
      </left>
      <right style="medium">
        <color indexed="64"/>
      </right>
      <top style="hair">
        <color indexed="64"/>
      </top>
      <bottom style="double">
        <color indexed="64"/>
      </bottom>
      <diagonal/>
    </border>
    <border>
      <left style="thin">
        <color indexed="64"/>
      </left>
      <right style="hair">
        <color indexed="64"/>
      </right>
      <top style="double">
        <color indexed="64"/>
      </top>
      <bottom style="medium">
        <color indexed="64"/>
      </bottom>
      <diagonal/>
    </border>
    <border>
      <left style="hair">
        <color indexed="64"/>
      </left>
      <right style="hair">
        <color indexed="64"/>
      </right>
      <top style="double">
        <color indexed="64"/>
      </top>
      <bottom style="medium">
        <color indexed="64"/>
      </bottom>
      <diagonal/>
    </border>
    <border>
      <left style="hair">
        <color indexed="64"/>
      </left>
      <right style="thin">
        <color indexed="64"/>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style="hair">
        <color indexed="64"/>
      </left>
      <right style="thin">
        <color indexed="64"/>
      </right>
      <top style="hair">
        <color indexed="64"/>
      </top>
      <bottom style="double">
        <color indexed="64"/>
      </bottom>
      <diagonal/>
    </border>
    <border>
      <left/>
      <right style="medium">
        <color indexed="64"/>
      </right>
      <top style="hair">
        <color indexed="64"/>
      </top>
      <bottom style="double">
        <color indexed="64"/>
      </bottom>
      <diagonal/>
    </border>
    <border>
      <left/>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thin">
        <color indexed="64"/>
      </left>
      <right/>
      <top style="thin">
        <color indexed="64"/>
      </top>
      <bottom style="double">
        <color indexed="64"/>
      </bottom>
      <diagonal/>
    </border>
    <border>
      <left style="hair">
        <color indexed="64"/>
      </left>
      <right style="medium">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hair">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diagonalUp="1">
      <left style="thin">
        <color indexed="64"/>
      </left>
      <right style="hair">
        <color indexed="64"/>
      </right>
      <top style="hair">
        <color indexed="64"/>
      </top>
      <bottom style="thin">
        <color indexed="64"/>
      </bottom>
      <diagonal style="hair">
        <color indexed="64"/>
      </diagonal>
    </border>
    <border diagonalUp="1">
      <left style="hair">
        <color indexed="64"/>
      </left>
      <right style="hair">
        <color indexed="64"/>
      </right>
      <top style="hair">
        <color indexed="64"/>
      </top>
      <bottom style="thin">
        <color indexed="64"/>
      </bottom>
      <diagonal style="hair">
        <color indexed="64"/>
      </diagonal>
    </border>
    <border>
      <left/>
      <right style="double">
        <color indexed="64"/>
      </right>
      <top style="medium">
        <color indexed="64"/>
      </top>
      <bottom/>
      <diagonal/>
    </border>
    <border>
      <left/>
      <right style="double">
        <color indexed="64"/>
      </right>
      <top/>
      <bottom style="medium">
        <color indexed="64"/>
      </bottom>
      <diagonal/>
    </border>
    <border>
      <left/>
      <right style="double">
        <color indexed="64"/>
      </right>
      <top style="medium">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style="medium">
        <color indexed="64"/>
      </bottom>
      <diagonal/>
    </border>
    <border diagonalDown="1">
      <left/>
      <right style="thin">
        <color indexed="64"/>
      </right>
      <top style="medium">
        <color indexed="64"/>
      </top>
      <bottom/>
      <diagonal style="hair">
        <color indexed="64"/>
      </diagonal>
    </border>
    <border diagonalDown="1">
      <left/>
      <right style="thin">
        <color indexed="64"/>
      </right>
      <top/>
      <bottom style="thin">
        <color indexed="64"/>
      </bottom>
      <diagonal style="hair">
        <color indexed="64"/>
      </diagonal>
    </border>
  </borders>
  <cellStyleXfs count="11">
    <xf numFmtId="0" fontId="0" fillId="0" borderId="0"/>
    <xf numFmtId="0" fontId="1" fillId="0" borderId="0"/>
    <xf numFmtId="0" fontId="6" fillId="0" borderId="0" applyNumberFormat="0" applyFill="0" applyBorder="0" applyAlignment="0" applyProtection="0"/>
    <xf numFmtId="38" fontId="1" fillId="0" borderId="0" applyFont="0" applyFill="0" applyBorder="0" applyAlignment="0" applyProtection="0"/>
    <xf numFmtId="9" fontId="1" fillId="0" borderId="0" applyFont="0" applyFill="0" applyBorder="0" applyAlignment="0" applyProtection="0"/>
    <xf numFmtId="38" fontId="1" fillId="0" borderId="0" applyFont="0" applyFill="0" applyBorder="0" applyAlignment="0" applyProtection="0">
      <alignment vertical="center"/>
    </xf>
    <xf numFmtId="0" fontId="1" fillId="0" borderId="0">
      <alignment vertical="center"/>
    </xf>
    <xf numFmtId="0" fontId="25" fillId="0" borderId="0" applyProtection="0"/>
    <xf numFmtId="0" fontId="1" fillId="0" borderId="0"/>
    <xf numFmtId="0" fontId="1" fillId="0" borderId="0"/>
    <xf numFmtId="0" fontId="1" fillId="0" borderId="0"/>
  </cellStyleXfs>
  <cellXfs count="3153">
    <xf numFmtId="0" fontId="0" fillId="0" borderId="0" xfId="0"/>
    <xf numFmtId="0" fontId="2" fillId="2" borderId="1" xfId="1" applyFont="1" applyFill="1" applyBorder="1" applyAlignment="1">
      <alignment horizontal="left" vertical="center"/>
    </xf>
    <xf numFmtId="0" fontId="4" fillId="0" borderId="1" xfId="1" applyFont="1" applyBorder="1"/>
    <xf numFmtId="0" fontId="1" fillId="0" borderId="0" xfId="1"/>
    <xf numFmtId="0" fontId="1" fillId="0" borderId="0" xfId="1" applyAlignment="1"/>
    <xf numFmtId="0" fontId="1" fillId="0" borderId="0" xfId="1" applyBorder="1"/>
    <xf numFmtId="0" fontId="6" fillId="0" borderId="5" xfId="2" applyBorder="1"/>
    <xf numFmtId="0" fontId="7" fillId="2" borderId="12" xfId="1" applyFont="1" applyFill="1" applyBorder="1" applyAlignment="1">
      <alignment vertical="center"/>
    </xf>
    <xf numFmtId="0" fontId="7" fillId="2" borderId="13" xfId="0" applyFont="1" applyFill="1" applyBorder="1" applyAlignment="1">
      <alignment vertical="center" wrapText="1"/>
    </xf>
    <xf numFmtId="182" fontId="25" fillId="0" borderId="0" xfId="3" applyNumberFormat="1" applyFont="1" applyFill="1" applyBorder="1" applyAlignment="1">
      <alignment vertical="center"/>
    </xf>
    <xf numFmtId="38" fontId="25" fillId="0" borderId="185" xfId="3" applyFont="1" applyFill="1" applyBorder="1" applyAlignment="1">
      <alignment horizontal="center" vertical="center"/>
    </xf>
    <xf numFmtId="38" fontId="27" fillId="0" borderId="0" xfId="3" applyFont="1" applyFill="1" applyAlignment="1">
      <alignment horizontal="center" vertical="center"/>
    </xf>
    <xf numFmtId="38" fontId="27" fillId="0" borderId="0" xfId="3" applyFont="1" applyFill="1" applyAlignment="1">
      <alignment vertical="center"/>
    </xf>
    <xf numFmtId="38" fontId="27" fillId="0" borderId="0" xfId="3" applyFont="1" applyFill="1" applyAlignment="1">
      <alignment horizontal="center"/>
    </xf>
    <xf numFmtId="38" fontId="27" fillId="0" borderId="0" xfId="3" applyFont="1" applyFill="1"/>
    <xf numFmtId="38" fontId="30" fillId="0" borderId="0" xfId="3" applyFont="1" applyFill="1" applyAlignment="1">
      <alignment vertical="center"/>
    </xf>
    <xf numFmtId="38" fontId="25" fillId="0" borderId="15" xfId="3" applyFont="1" applyFill="1" applyBorder="1" applyAlignment="1">
      <alignment horizontal="right" vertical="center"/>
    </xf>
    <xf numFmtId="38" fontId="25" fillId="0" borderId="16" xfId="3" applyFont="1" applyFill="1" applyBorder="1" applyAlignment="1">
      <alignment horizontal="right" vertical="center"/>
    </xf>
    <xf numFmtId="38" fontId="25" fillId="0" borderId="130" xfId="3" applyFont="1" applyFill="1" applyBorder="1" applyAlignment="1">
      <alignment vertical="center"/>
    </xf>
    <xf numFmtId="38" fontId="25" fillId="0" borderId="125" xfId="3" applyFont="1" applyFill="1" applyBorder="1" applyAlignment="1">
      <alignment horizontal="center" vertical="center"/>
    </xf>
    <xf numFmtId="38" fontId="25" fillId="0" borderId="22" xfId="3" applyFont="1" applyFill="1" applyBorder="1" applyAlignment="1">
      <alignment horizontal="center" vertical="center" wrapText="1"/>
    </xf>
    <xf numFmtId="38" fontId="13" fillId="0" borderId="174" xfId="3" applyFont="1" applyFill="1" applyBorder="1" applyAlignment="1">
      <alignment horizontal="left" vertical="center" wrapText="1"/>
    </xf>
    <xf numFmtId="38" fontId="33" fillId="0" borderId="0" xfId="3" applyFont="1" applyFill="1" applyAlignment="1">
      <alignment vertical="center"/>
    </xf>
    <xf numFmtId="38" fontId="23" fillId="0" borderId="0" xfId="3" applyFont="1" applyFill="1" applyAlignment="1">
      <alignment vertical="center"/>
    </xf>
    <xf numFmtId="38" fontId="23" fillId="0" borderId="0" xfId="3" applyFont="1" applyFill="1" applyBorder="1" applyAlignment="1">
      <alignment vertical="center"/>
    </xf>
    <xf numFmtId="38" fontId="25" fillId="0" borderId="0" xfId="3" applyFont="1" applyFill="1" applyAlignment="1">
      <alignment horizontal="centerContinuous" vertical="center"/>
    </xf>
    <xf numFmtId="38" fontId="25" fillId="0" borderId="0" xfId="3" applyFont="1" applyFill="1" applyAlignment="1">
      <alignment vertical="center"/>
    </xf>
    <xf numFmtId="38" fontId="25" fillId="0" borderId="0" xfId="3" applyFont="1" applyFill="1" applyBorder="1" applyAlignment="1">
      <alignment vertical="center"/>
    </xf>
    <xf numFmtId="38" fontId="33" fillId="0" borderId="0" xfId="3" applyFont="1" applyFill="1" applyBorder="1" applyAlignment="1">
      <alignment vertical="center"/>
    </xf>
    <xf numFmtId="38" fontId="18" fillId="0" borderId="216" xfId="3" applyFont="1" applyFill="1" applyBorder="1" applyAlignment="1">
      <alignment vertical="center"/>
    </xf>
    <xf numFmtId="38" fontId="25" fillId="0" borderId="36" xfId="3" applyFont="1" applyFill="1" applyBorder="1" applyAlignment="1">
      <alignment vertical="center"/>
    </xf>
    <xf numFmtId="38" fontId="18" fillId="0" borderId="39" xfId="3" applyFont="1" applyFill="1" applyBorder="1" applyAlignment="1">
      <alignment vertical="center"/>
    </xf>
    <xf numFmtId="38" fontId="18" fillId="0" borderId="53" xfId="3" applyFont="1" applyFill="1" applyBorder="1" applyAlignment="1">
      <alignment vertical="center"/>
    </xf>
    <xf numFmtId="38" fontId="18" fillId="0" borderId="218" xfId="3" applyFont="1" applyFill="1" applyBorder="1" applyAlignment="1">
      <alignment vertical="center"/>
    </xf>
    <xf numFmtId="38" fontId="18" fillId="0" borderId="219" xfId="3" applyFont="1" applyFill="1" applyBorder="1" applyAlignment="1">
      <alignment vertical="center"/>
    </xf>
    <xf numFmtId="38" fontId="18" fillId="0" borderId="21" xfId="3" applyFont="1" applyFill="1" applyBorder="1" applyAlignment="1">
      <alignment vertical="center"/>
    </xf>
    <xf numFmtId="38" fontId="18" fillId="0" borderId="28" xfId="3" applyFont="1" applyFill="1" applyBorder="1" applyAlignment="1">
      <alignment vertical="center"/>
    </xf>
    <xf numFmtId="185" fontId="18" fillId="0" borderId="201" xfId="3" applyNumberFormat="1" applyFont="1" applyFill="1" applyBorder="1" applyAlignment="1">
      <alignment vertical="center"/>
    </xf>
    <xf numFmtId="185" fontId="18" fillId="0" borderId="28" xfId="3" applyNumberFormat="1" applyFont="1" applyFill="1" applyBorder="1" applyAlignment="1">
      <alignment vertical="center"/>
    </xf>
    <xf numFmtId="185" fontId="18" fillId="0" borderId="216" xfId="3" applyNumberFormat="1" applyFont="1" applyFill="1" applyBorder="1" applyAlignment="1">
      <alignment vertical="center"/>
    </xf>
    <xf numFmtId="185" fontId="18" fillId="0" borderId="53" xfId="3" applyNumberFormat="1" applyFont="1" applyFill="1" applyBorder="1" applyAlignment="1">
      <alignment vertical="center"/>
    </xf>
    <xf numFmtId="185" fontId="18" fillId="0" borderId="223" xfId="3" applyNumberFormat="1" applyFont="1" applyFill="1" applyBorder="1" applyAlignment="1">
      <alignment vertical="center"/>
    </xf>
    <xf numFmtId="185" fontId="18" fillId="0" borderId="21" xfId="3" applyNumberFormat="1" applyFont="1" applyFill="1" applyBorder="1" applyAlignment="1">
      <alignment vertical="center"/>
    </xf>
    <xf numFmtId="38" fontId="14" fillId="0" borderId="20" xfId="3" applyFont="1" applyFill="1" applyBorder="1" applyAlignment="1"/>
    <xf numFmtId="38" fontId="14" fillId="0" borderId="17" xfId="3" applyFont="1" applyFill="1" applyBorder="1" applyAlignment="1"/>
    <xf numFmtId="38" fontId="27" fillId="0" borderId="21" xfId="3" applyFont="1" applyFill="1" applyBorder="1" applyAlignment="1"/>
    <xf numFmtId="38" fontId="14" fillId="0" borderId="51" xfId="3" applyFont="1" applyFill="1" applyBorder="1" applyAlignment="1"/>
    <xf numFmtId="38" fontId="27" fillId="0" borderId="53" xfId="3" applyFont="1" applyFill="1" applyBorder="1" applyAlignment="1"/>
    <xf numFmtId="183" fontId="27" fillId="0" borderId="228" xfId="3" applyNumberFormat="1" applyFont="1" applyFill="1" applyBorder="1" applyAlignment="1"/>
    <xf numFmtId="38" fontId="14" fillId="0" borderId="52" xfId="3" applyFont="1" applyFill="1" applyBorder="1" applyAlignment="1"/>
    <xf numFmtId="183" fontId="27" fillId="0" borderId="229" xfId="3" applyNumberFormat="1" applyFont="1" applyFill="1" applyBorder="1" applyAlignment="1"/>
    <xf numFmtId="183" fontId="27" fillId="0" borderId="231" xfId="3" applyNumberFormat="1" applyFont="1" applyFill="1" applyBorder="1" applyAlignment="1"/>
    <xf numFmtId="38" fontId="14" fillId="0" borderId="27" xfId="3" applyFont="1" applyFill="1" applyBorder="1" applyAlignment="1"/>
    <xf numFmtId="38" fontId="14" fillId="0" borderId="24" xfId="3" applyFont="1" applyFill="1" applyBorder="1" applyAlignment="1"/>
    <xf numFmtId="38" fontId="27" fillId="0" borderId="28" xfId="3" applyFont="1" applyFill="1" applyBorder="1" applyAlignment="1"/>
    <xf numFmtId="38" fontId="14" fillId="0" borderId="204" xfId="3" applyFont="1" applyFill="1" applyBorder="1" applyAlignment="1"/>
    <xf numFmtId="183" fontId="27" fillId="0" borderId="232" xfId="3" applyNumberFormat="1" applyFont="1" applyFill="1" applyBorder="1" applyAlignment="1"/>
    <xf numFmtId="38" fontId="14" fillId="0" borderId="48" xfId="3" applyFont="1" applyFill="1" applyBorder="1" applyAlignment="1"/>
    <xf numFmtId="38" fontId="27" fillId="0" borderId="128" xfId="3" applyFont="1" applyFill="1" applyBorder="1" applyAlignment="1"/>
    <xf numFmtId="38" fontId="14" fillId="0" borderId="69" xfId="3" applyFont="1" applyFill="1" applyBorder="1" applyAlignment="1"/>
    <xf numFmtId="38" fontId="27" fillId="0" borderId="75" xfId="3" applyFont="1" applyFill="1" applyBorder="1" applyAlignment="1"/>
    <xf numFmtId="183" fontId="27" fillId="0" borderId="137" xfId="3" applyNumberFormat="1" applyFont="1" applyFill="1" applyBorder="1" applyAlignment="1"/>
    <xf numFmtId="38" fontId="14" fillId="0" borderId="35" xfId="3" applyFont="1" applyFill="1" applyBorder="1" applyAlignment="1"/>
    <xf numFmtId="38" fontId="14" fillId="0" borderId="54" xfId="3" applyFont="1" applyFill="1" applyBorder="1" applyAlignment="1"/>
    <xf numFmtId="38" fontId="14" fillId="0" borderId="125" xfId="3" applyFont="1" applyFill="1" applyBorder="1" applyAlignment="1"/>
    <xf numFmtId="38" fontId="27" fillId="0" borderId="117" xfId="3" applyFont="1" applyFill="1" applyBorder="1" applyAlignment="1"/>
    <xf numFmtId="183" fontId="27" fillId="0" borderId="129" xfId="3" applyNumberFormat="1" applyFont="1" applyFill="1" applyBorder="1" applyAlignment="1"/>
    <xf numFmtId="38" fontId="14" fillId="0" borderId="4" xfId="3" applyFont="1" applyFill="1" applyBorder="1" applyAlignment="1"/>
    <xf numFmtId="183" fontId="27" fillId="0" borderId="118" xfId="3" applyNumberFormat="1" applyFont="1" applyFill="1" applyBorder="1" applyAlignment="1"/>
    <xf numFmtId="38" fontId="14" fillId="0" borderId="40" xfId="3" applyFont="1" applyFill="1" applyBorder="1" applyAlignment="1"/>
    <xf numFmtId="38" fontId="14" fillId="0" borderId="203" xfId="3" applyFont="1" applyFill="1" applyBorder="1" applyAlignment="1"/>
    <xf numFmtId="38" fontId="27" fillId="0" borderId="161" xfId="3" applyFont="1" applyFill="1" applyBorder="1" applyAlignment="1"/>
    <xf numFmtId="38" fontId="14" fillId="0" borderId="29" xfId="3" applyFont="1" applyFill="1" applyBorder="1" applyAlignment="1"/>
    <xf numFmtId="38" fontId="14" fillId="0" borderId="49" xfId="3" applyFont="1" applyFill="1" applyBorder="1" applyAlignment="1"/>
    <xf numFmtId="38" fontId="14" fillId="0" borderId="135" xfId="3" applyFont="1" applyFill="1" applyBorder="1" applyAlignment="1"/>
    <xf numFmtId="38" fontId="27" fillId="0" borderId="223" xfId="3" applyFont="1" applyFill="1" applyBorder="1" applyAlignment="1"/>
    <xf numFmtId="183" fontId="27" fillId="0" borderId="234" xfId="3" applyNumberFormat="1" applyFont="1" applyFill="1" applyBorder="1" applyAlignment="1"/>
    <xf numFmtId="183" fontId="27" fillId="0" borderId="235" xfId="3" applyNumberFormat="1" applyFont="1" applyFill="1" applyBorder="1" applyAlignment="1"/>
    <xf numFmtId="38" fontId="14" fillId="0" borderId="169" xfId="3" applyFont="1" applyFill="1" applyBorder="1" applyAlignment="1"/>
    <xf numFmtId="38" fontId="14" fillId="0" borderId="5" xfId="3" applyFont="1" applyFill="1" applyBorder="1" applyAlignment="1"/>
    <xf numFmtId="38" fontId="27" fillId="0" borderId="233" xfId="3" applyFont="1" applyFill="1" applyBorder="1" applyAlignment="1"/>
    <xf numFmtId="38" fontId="27" fillId="0" borderId="222" xfId="3" applyFont="1" applyFill="1" applyBorder="1" applyAlignment="1"/>
    <xf numFmtId="183" fontId="27" fillId="0" borderId="227" xfId="3" applyNumberFormat="1" applyFont="1" applyFill="1" applyBorder="1" applyAlignment="1"/>
    <xf numFmtId="38" fontId="27" fillId="0" borderId="225" xfId="3" applyFont="1" applyFill="1" applyBorder="1" applyAlignment="1"/>
    <xf numFmtId="38" fontId="27" fillId="0" borderId="52" xfId="3" applyFont="1" applyFill="1" applyBorder="1" applyAlignment="1"/>
    <xf numFmtId="38" fontId="27" fillId="0" borderId="51" xfId="3" applyFont="1" applyFill="1" applyBorder="1" applyAlignment="1"/>
    <xf numFmtId="38" fontId="14" fillId="0" borderId="0" xfId="3" applyFont="1" applyFill="1" applyBorder="1" applyAlignment="1">
      <alignment vertical="center"/>
    </xf>
    <xf numFmtId="0" fontId="7" fillId="2" borderId="138" xfId="1" applyFont="1" applyFill="1" applyBorder="1" applyAlignment="1">
      <alignment vertical="center"/>
    </xf>
    <xf numFmtId="38" fontId="15" fillId="0" borderId="0" xfId="3" applyFont="1" applyFill="1" applyAlignment="1">
      <alignment vertical="center"/>
    </xf>
    <xf numFmtId="38" fontId="35" fillId="0" borderId="0" xfId="3" applyFont="1" applyFill="1" applyAlignment="1">
      <alignment vertical="center"/>
    </xf>
    <xf numFmtId="198" fontId="50" fillId="0" borderId="83" xfId="3" applyNumberFormat="1" applyFont="1" applyFill="1" applyBorder="1" applyAlignment="1">
      <alignment vertical="center"/>
    </xf>
    <xf numFmtId="38" fontId="50" fillId="0" borderId="156" xfId="3" applyFont="1" applyFill="1" applyBorder="1" applyAlignment="1">
      <alignment horizontal="center" vertical="center" textRotation="255"/>
    </xf>
    <xf numFmtId="38" fontId="51" fillId="0" borderId="177" xfId="3" applyFont="1" applyFill="1" applyBorder="1" applyAlignment="1">
      <alignment horizontal="center" vertical="center"/>
    </xf>
    <xf numFmtId="38" fontId="50" fillId="0" borderId="72" xfId="3" applyFont="1" applyFill="1" applyBorder="1" applyAlignment="1">
      <alignment vertical="center"/>
    </xf>
    <xf numFmtId="38" fontId="35" fillId="0" borderId="0" xfId="3" applyFont="1" applyFill="1" applyAlignment="1"/>
    <xf numFmtId="0" fontId="7" fillId="2" borderId="80" xfId="0" applyFont="1" applyFill="1" applyBorder="1" applyAlignment="1">
      <alignment vertical="center" wrapText="1"/>
    </xf>
    <xf numFmtId="0" fontId="1" fillId="0" borderId="97" xfId="1" applyBorder="1" applyAlignment="1">
      <alignment horizontal="center"/>
    </xf>
    <xf numFmtId="0" fontId="6" fillId="3" borderId="84" xfId="2" applyFill="1" applyBorder="1"/>
    <xf numFmtId="0" fontId="7" fillId="3" borderId="85" xfId="1" applyFont="1" applyFill="1" applyBorder="1" applyAlignment="1">
      <alignment vertical="center"/>
    </xf>
    <xf numFmtId="0" fontId="1" fillId="3" borderId="88" xfId="1" applyFill="1" applyBorder="1" applyAlignment="1"/>
    <xf numFmtId="0" fontId="6" fillId="0" borderId="84" xfId="2" applyBorder="1"/>
    <xf numFmtId="0" fontId="7" fillId="8" borderId="85" xfId="1" applyFont="1" applyFill="1" applyBorder="1" applyAlignment="1">
      <alignment vertical="center"/>
    </xf>
    <xf numFmtId="0" fontId="7" fillId="2" borderId="88" xfId="0" applyFont="1" applyFill="1" applyBorder="1" applyAlignment="1">
      <alignment horizontal="left" vertical="center"/>
    </xf>
    <xf numFmtId="0" fontId="0" fillId="4" borderId="84" xfId="0" applyFill="1" applyBorder="1"/>
    <xf numFmtId="0" fontId="7" fillId="4" borderId="85" xfId="1" applyFont="1" applyFill="1" applyBorder="1" applyAlignment="1">
      <alignment vertical="center"/>
    </xf>
    <xf numFmtId="0" fontId="1" fillId="4" borderId="88" xfId="1" applyFill="1" applyBorder="1" applyAlignment="1"/>
    <xf numFmtId="0" fontId="8" fillId="0" borderId="85" xfId="1" applyFont="1" applyBorder="1" applyAlignment="1"/>
    <xf numFmtId="0" fontId="1" fillId="0" borderId="85" xfId="1" applyBorder="1" applyAlignment="1"/>
    <xf numFmtId="0" fontId="7" fillId="5" borderId="85" xfId="1" applyFont="1" applyFill="1" applyBorder="1" applyAlignment="1">
      <alignment vertical="center"/>
    </xf>
    <xf numFmtId="0" fontId="1" fillId="5" borderId="88" xfId="1" applyFill="1" applyBorder="1" applyAlignment="1"/>
    <xf numFmtId="0" fontId="7" fillId="7" borderId="85" xfId="1" applyFont="1" applyFill="1" applyBorder="1" applyAlignment="1">
      <alignment vertical="center"/>
    </xf>
    <xf numFmtId="0" fontId="1" fillId="7" borderId="88" xfId="1" applyFill="1" applyBorder="1" applyAlignment="1"/>
    <xf numFmtId="0" fontId="1" fillId="10" borderId="84" xfId="1" applyFill="1" applyBorder="1"/>
    <xf numFmtId="0" fontId="7" fillId="10" borderId="85" xfId="1" applyFont="1" applyFill="1" applyBorder="1" applyAlignment="1">
      <alignment vertical="center"/>
    </xf>
    <xf numFmtId="0" fontId="1" fillId="10" borderId="88" xfId="1" applyFill="1" applyBorder="1" applyAlignment="1"/>
    <xf numFmtId="0" fontId="7" fillId="2" borderId="85" xfId="1" applyFont="1" applyFill="1" applyBorder="1" applyAlignment="1">
      <alignment vertical="center"/>
    </xf>
    <xf numFmtId="0" fontId="6" fillId="11" borderId="84" xfId="2" applyFill="1" applyBorder="1" applyAlignment="1">
      <alignment horizontal="left" vertical="center" wrapText="1"/>
    </xf>
    <xf numFmtId="0" fontId="7" fillId="11" borderId="85" xfId="1" applyFont="1" applyFill="1" applyBorder="1" applyAlignment="1">
      <alignment vertical="center"/>
    </xf>
    <xf numFmtId="0" fontId="7" fillId="11" borderId="88" xfId="0" applyFont="1" applyFill="1" applyBorder="1" applyAlignment="1">
      <alignment vertical="center" wrapText="1"/>
    </xf>
    <xf numFmtId="0" fontId="7" fillId="2" borderId="88" xfId="0" applyFont="1" applyFill="1" applyBorder="1" applyAlignment="1">
      <alignment horizontal="left" vertical="center" wrapText="1"/>
    </xf>
    <xf numFmtId="0" fontId="6" fillId="13" borderId="84" xfId="2" applyFill="1" applyBorder="1"/>
    <xf numFmtId="0" fontId="7" fillId="13" borderId="85" xfId="1" applyFont="1" applyFill="1" applyBorder="1" applyAlignment="1">
      <alignment vertical="center"/>
    </xf>
    <xf numFmtId="0" fontId="7" fillId="13" borderId="88" xfId="0" applyFont="1" applyFill="1" applyBorder="1" applyAlignment="1">
      <alignment vertical="center" wrapText="1"/>
    </xf>
    <xf numFmtId="0" fontId="6" fillId="0" borderId="84" xfId="2" applyBorder="1" applyAlignment="1">
      <alignment vertical="center"/>
    </xf>
    <xf numFmtId="0" fontId="6" fillId="0" borderId="84" xfId="2" applyBorder="1" applyAlignment="1">
      <alignment vertical="center" wrapText="1"/>
    </xf>
    <xf numFmtId="0" fontId="6" fillId="12" borderId="84" xfId="2" applyFill="1" applyBorder="1"/>
    <xf numFmtId="0" fontId="7" fillId="12" borderId="85" xfId="1" applyFont="1" applyFill="1" applyBorder="1" applyAlignment="1">
      <alignment vertical="center"/>
    </xf>
    <xf numFmtId="0" fontId="7" fillId="12" borderId="88" xfId="0" applyFont="1" applyFill="1" applyBorder="1" applyAlignment="1">
      <alignment horizontal="left" vertical="center"/>
    </xf>
    <xf numFmtId="0" fontId="6" fillId="9" borderId="90" xfId="2" applyFill="1" applyBorder="1"/>
    <xf numFmtId="0" fontId="7" fillId="9" borderId="91" xfId="1" applyFont="1" applyFill="1" applyBorder="1" applyAlignment="1">
      <alignment vertical="center"/>
    </xf>
    <xf numFmtId="0" fontId="7" fillId="9" borderId="94" xfId="0" applyFont="1" applyFill="1" applyBorder="1" applyAlignment="1">
      <alignment horizontal="left" vertical="center"/>
    </xf>
    <xf numFmtId="0" fontId="6" fillId="0" borderId="84" xfId="2" applyBorder="1" applyAlignment="1"/>
    <xf numFmtId="0" fontId="6" fillId="5" borderId="84" xfId="2" applyFill="1" applyBorder="1"/>
    <xf numFmtId="0" fontId="6" fillId="6" borderId="84" xfId="2" applyFill="1" applyBorder="1" applyAlignment="1">
      <alignment vertical="center"/>
    </xf>
    <xf numFmtId="0" fontId="6" fillId="7" borderId="84" xfId="2" applyFill="1" applyBorder="1"/>
    <xf numFmtId="180" fontId="27" fillId="0" borderId="0" xfId="4" applyNumberFormat="1" applyFont="1" applyFill="1" applyAlignment="1"/>
    <xf numFmtId="38" fontId="25" fillId="0" borderId="180" xfId="3" applyFont="1" applyFill="1" applyBorder="1" applyAlignment="1">
      <alignment horizontal="center" vertical="center"/>
    </xf>
    <xf numFmtId="38" fontId="18" fillId="0" borderId="190" xfId="3" applyFont="1" applyFill="1" applyBorder="1" applyAlignment="1">
      <alignment vertical="center"/>
    </xf>
    <xf numFmtId="38" fontId="18" fillId="0" borderId="37" xfId="3" applyFont="1" applyFill="1" applyBorder="1" applyAlignment="1">
      <alignment vertical="center"/>
    </xf>
    <xf numFmtId="38" fontId="18" fillId="0" borderId="2" xfId="3" applyFont="1" applyFill="1" applyBorder="1" applyAlignment="1">
      <alignment vertical="center"/>
    </xf>
    <xf numFmtId="38" fontId="18" fillId="0" borderId="96" xfId="3" applyFont="1" applyFill="1" applyBorder="1" applyAlignment="1">
      <alignment vertical="center"/>
    </xf>
    <xf numFmtId="38" fontId="18" fillId="0" borderId="45" xfId="3" applyFont="1" applyFill="1" applyBorder="1" applyAlignment="1">
      <alignment vertical="center"/>
    </xf>
    <xf numFmtId="38" fontId="18" fillId="0" borderId="60" xfId="3" applyFont="1" applyFill="1" applyBorder="1" applyAlignment="1">
      <alignment vertical="center"/>
    </xf>
    <xf numFmtId="38" fontId="18" fillId="0" borderId="55" xfId="3" applyFont="1" applyFill="1" applyBorder="1" applyAlignment="1">
      <alignment vertical="center"/>
    </xf>
    <xf numFmtId="185" fontId="18" fillId="0" borderId="11" xfId="3" applyNumberFormat="1" applyFont="1" applyFill="1" applyBorder="1" applyAlignment="1">
      <alignment vertical="center"/>
    </xf>
    <xf numFmtId="185" fontId="18" fillId="0" borderId="55" xfId="3" applyNumberFormat="1" applyFont="1" applyFill="1" applyBorder="1" applyAlignment="1">
      <alignment vertical="center"/>
    </xf>
    <xf numFmtId="185" fontId="18" fillId="0" borderId="190" xfId="3" applyNumberFormat="1" applyFont="1" applyFill="1" applyBorder="1" applyAlignment="1">
      <alignment vertical="center"/>
    </xf>
    <xf numFmtId="185" fontId="18" fillId="0" borderId="2" xfId="3" applyNumberFormat="1" applyFont="1" applyFill="1" applyBorder="1" applyAlignment="1">
      <alignment vertical="center"/>
    </xf>
    <xf numFmtId="185" fontId="18" fillId="0" borderId="238" xfId="3" applyNumberFormat="1" applyFont="1" applyFill="1" applyBorder="1" applyAlignment="1">
      <alignment vertical="center"/>
    </xf>
    <xf numFmtId="185" fontId="18" fillId="0" borderId="60" xfId="3" applyNumberFormat="1" applyFont="1" applyFill="1" applyBorder="1" applyAlignment="1">
      <alignment vertical="center"/>
    </xf>
    <xf numFmtId="38" fontId="14" fillId="0" borderId="196" xfId="3" applyFont="1" applyFill="1" applyBorder="1" applyAlignment="1"/>
    <xf numFmtId="38" fontId="14" fillId="0" borderId="215" xfId="3" applyFont="1" applyFill="1" applyBorder="1" applyAlignment="1"/>
    <xf numFmtId="38" fontId="27" fillId="0" borderId="216" xfId="3" applyFont="1" applyFill="1" applyBorder="1" applyAlignment="1"/>
    <xf numFmtId="38" fontId="14" fillId="0" borderId="38" xfId="3" applyFont="1" applyFill="1" applyBorder="1" applyAlignment="1"/>
    <xf numFmtId="38" fontId="14" fillId="0" borderId="36" xfId="3" applyFont="1" applyFill="1" applyBorder="1" applyAlignment="1"/>
    <xf numFmtId="38" fontId="27" fillId="0" borderId="39" xfId="3" applyFont="1" applyFill="1" applyBorder="1" applyAlignment="1"/>
    <xf numFmtId="38" fontId="14" fillId="0" borderId="198" xfId="3" applyFont="1" applyFill="1" applyBorder="1" applyAlignment="1"/>
    <xf numFmtId="38" fontId="14" fillId="0" borderId="41" xfId="3" applyFont="1" applyFill="1" applyBorder="1" applyAlignment="1"/>
    <xf numFmtId="38" fontId="27" fillId="0" borderId="218" xfId="3" applyFont="1" applyFill="1" applyBorder="1" applyAlignment="1"/>
    <xf numFmtId="38" fontId="14" fillId="0" borderId="46" xfId="3" applyFont="1" applyFill="1" applyBorder="1" applyAlignment="1"/>
    <xf numFmtId="38" fontId="14" fillId="0" borderId="44" xfId="3" applyFont="1" applyFill="1" applyBorder="1" applyAlignment="1"/>
    <xf numFmtId="38" fontId="27" fillId="0" borderId="219" xfId="3" applyFont="1" applyFill="1" applyBorder="1" applyAlignment="1"/>
    <xf numFmtId="38" fontId="14" fillId="0" borderId="7" xfId="3" applyFont="1" applyFill="1" applyBorder="1" applyAlignment="1"/>
    <xf numFmtId="49" fontId="14" fillId="0" borderId="38" xfId="3" applyNumberFormat="1" applyFont="1" applyFill="1" applyBorder="1" applyAlignment="1">
      <alignment horizontal="right"/>
    </xf>
    <xf numFmtId="49" fontId="14" fillId="0" borderId="36" xfId="3" applyNumberFormat="1" applyFont="1" applyFill="1" applyBorder="1" applyAlignment="1">
      <alignment horizontal="right"/>
    </xf>
    <xf numFmtId="49" fontId="14" fillId="0" borderId="13" xfId="3" applyNumberFormat="1" applyFont="1" applyFill="1" applyBorder="1" applyAlignment="1">
      <alignment horizontal="right"/>
    </xf>
    <xf numFmtId="49" fontId="27" fillId="0" borderId="39" xfId="3" applyNumberFormat="1" applyFont="1" applyFill="1" applyBorder="1" applyAlignment="1">
      <alignment horizontal="right"/>
    </xf>
    <xf numFmtId="38" fontId="14" fillId="0" borderId="191" xfId="3" applyFont="1" applyFill="1" applyBorder="1" applyAlignment="1"/>
    <xf numFmtId="38" fontId="27" fillId="0" borderId="182" xfId="3" applyFont="1" applyFill="1" applyBorder="1" applyAlignment="1"/>
    <xf numFmtId="38" fontId="14" fillId="0" borderId="13" xfId="3" applyFont="1" applyFill="1" applyBorder="1" applyAlignment="1"/>
    <xf numFmtId="38" fontId="27" fillId="0" borderId="95" xfId="3" applyFont="1" applyFill="1" applyBorder="1" applyAlignment="1"/>
    <xf numFmtId="38" fontId="27" fillId="0" borderId="101" xfId="3" applyFont="1" applyFill="1" applyBorder="1" applyAlignment="1"/>
    <xf numFmtId="38" fontId="14" fillId="0" borderId="193" xfId="3" applyFont="1" applyFill="1" applyBorder="1" applyAlignment="1"/>
    <xf numFmtId="38" fontId="14" fillId="0" borderId="34" xfId="3" applyFont="1" applyFill="1" applyBorder="1" applyAlignment="1"/>
    <xf numFmtId="38" fontId="14" fillId="0" borderId="9" xfId="3" applyFont="1" applyFill="1" applyBorder="1" applyAlignment="1"/>
    <xf numFmtId="38" fontId="27" fillId="0" borderId="89" xfId="3" applyFont="1" applyFill="1" applyBorder="1" applyAlignment="1"/>
    <xf numFmtId="38" fontId="27" fillId="0" borderId="237" xfId="3" applyFont="1" applyFill="1" applyBorder="1" applyAlignment="1"/>
    <xf numFmtId="183" fontId="27" fillId="0" borderId="291" xfId="3" applyNumberFormat="1" applyFont="1" applyFill="1" applyBorder="1" applyAlignment="1"/>
    <xf numFmtId="180" fontId="10" fillId="0" borderId="3" xfId="4" applyNumberFormat="1" applyFont="1" applyFill="1" applyBorder="1" applyAlignment="1">
      <alignment horizontal="right" vertical="center"/>
    </xf>
    <xf numFmtId="180" fontId="10" fillId="0" borderId="115" xfId="4" applyNumberFormat="1" applyFont="1" applyFill="1" applyBorder="1" applyAlignment="1">
      <alignment horizontal="right" vertical="center"/>
    </xf>
    <xf numFmtId="180" fontId="10" fillId="0" borderId="6" xfId="4" applyNumberFormat="1" applyFont="1" applyFill="1" applyBorder="1" applyAlignment="1">
      <alignment horizontal="right" vertical="center"/>
    </xf>
    <xf numFmtId="180" fontId="10" fillId="0" borderId="99" xfId="4" applyNumberFormat="1" applyFont="1" applyFill="1" applyBorder="1" applyAlignment="1">
      <alignment horizontal="right" vertical="center"/>
    </xf>
    <xf numFmtId="180" fontId="10" fillId="0" borderId="188" xfId="4" applyNumberFormat="1" applyFont="1" applyFill="1" applyBorder="1" applyAlignment="1">
      <alignment horizontal="right" vertical="center"/>
    </xf>
    <xf numFmtId="38" fontId="18" fillId="0" borderId="160" xfId="3" applyFont="1" applyFill="1" applyBorder="1" applyAlignment="1">
      <alignment horizontal="right" vertical="center"/>
    </xf>
    <xf numFmtId="10" fontId="25" fillId="0" borderId="24" xfId="4" applyNumberFormat="1" applyFont="1" applyFill="1" applyBorder="1" applyAlignment="1">
      <alignment vertical="center"/>
    </xf>
    <xf numFmtId="10" fontId="25" fillId="0" borderId="28" xfId="4" applyNumberFormat="1" applyFont="1" applyFill="1" applyBorder="1" applyAlignment="1">
      <alignment vertical="center"/>
    </xf>
    <xf numFmtId="38" fontId="14" fillId="0" borderId="30" xfId="3" applyFont="1" applyFill="1" applyBorder="1" applyAlignment="1"/>
    <xf numFmtId="38" fontId="27" fillId="0" borderId="33" xfId="3" applyFont="1" applyFill="1" applyBorder="1" applyAlignment="1"/>
    <xf numFmtId="38" fontId="27" fillId="0" borderId="0" xfId="3" applyFont="1" applyFill="1" applyBorder="1" applyAlignment="1"/>
    <xf numFmtId="38" fontId="50" fillId="0" borderId="145" xfId="3" applyFont="1" applyFill="1" applyBorder="1" applyAlignment="1">
      <alignment horizontal="center" vertical="center" textRotation="255" shrinkToFit="1"/>
    </xf>
    <xf numFmtId="38" fontId="51" fillId="0" borderId="170" xfId="3" applyFont="1" applyFill="1" applyBorder="1" applyAlignment="1">
      <alignment horizontal="center" vertical="center"/>
    </xf>
    <xf numFmtId="38" fontId="50" fillId="0" borderId="134" xfId="3" applyFont="1" applyFill="1" applyBorder="1" applyAlignment="1">
      <alignment vertical="center"/>
    </xf>
    <xf numFmtId="38" fontId="50" fillId="0" borderId="150" xfId="3" applyFont="1" applyFill="1" applyBorder="1" applyAlignment="1">
      <alignment horizontal="center" vertical="center" textRotation="255" shrinkToFit="1"/>
    </xf>
    <xf numFmtId="38" fontId="50" fillId="0" borderId="151" xfId="3" applyFont="1" applyFill="1" applyBorder="1" applyAlignment="1">
      <alignment horizontal="center" vertical="center" textRotation="255"/>
    </xf>
    <xf numFmtId="0" fontId="25" fillId="0" borderId="0" xfId="9" applyFont="1" applyAlignment="1">
      <alignment horizontal="right"/>
    </xf>
    <xf numFmtId="0" fontId="14" fillId="0" borderId="0" xfId="9" applyFont="1" applyAlignment="1">
      <alignment horizontal="right"/>
    </xf>
    <xf numFmtId="38" fontId="25" fillId="0" borderId="0" xfId="3" applyFont="1" applyFill="1" applyBorder="1" applyAlignment="1">
      <alignment vertical="center" shrinkToFit="1"/>
    </xf>
    <xf numFmtId="181" fontId="25" fillId="0" borderId="52" xfId="3" applyNumberFormat="1" applyFont="1" applyFill="1" applyBorder="1" applyAlignment="1">
      <alignment horizontal="center" vertical="center"/>
    </xf>
    <xf numFmtId="182" fontId="25" fillId="0" borderId="51" xfId="3" applyNumberFormat="1" applyFont="1" applyFill="1" applyBorder="1" applyAlignment="1">
      <alignment vertical="center"/>
    </xf>
    <xf numFmtId="181" fontId="25" fillId="0" borderId="29" xfId="3" applyNumberFormat="1" applyFont="1" applyFill="1" applyBorder="1" applyAlignment="1">
      <alignment horizontal="center" vertical="center"/>
    </xf>
    <xf numFmtId="181" fontId="25" fillId="0" borderId="52" xfId="3" applyNumberFormat="1" applyFont="1" applyFill="1" applyBorder="1" applyAlignment="1">
      <alignment horizontal="center" vertical="center" wrapText="1"/>
    </xf>
    <xf numFmtId="38" fontId="19" fillId="0" borderId="0" xfId="3" applyFont="1" applyFill="1" applyAlignment="1">
      <alignment vertical="center"/>
    </xf>
    <xf numFmtId="38" fontId="19" fillId="0" borderId="0" xfId="3" applyFont="1" applyFill="1" applyBorder="1" applyAlignment="1">
      <alignment vertical="center"/>
    </xf>
    <xf numFmtId="38" fontId="48" fillId="0" borderId="113" xfId="3" applyFont="1" applyFill="1" applyBorder="1" applyAlignment="1">
      <alignment horizontal="center" vertical="center"/>
    </xf>
    <xf numFmtId="38" fontId="48" fillId="0" borderId="114" xfId="3" applyFont="1" applyFill="1" applyBorder="1" applyAlignment="1">
      <alignment horizontal="center" vertical="center"/>
    </xf>
    <xf numFmtId="38" fontId="48" fillId="0" borderId="116" xfId="3" applyFont="1" applyFill="1" applyBorder="1" applyAlignment="1">
      <alignment horizontal="center" vertical="center"/>
    </xf>
    <xf numFmtId="38" fontId="48" fillId="0" borderId="30" xfId="3" applyFont="1" applyFill="1" applyBorder="1" applyAlignment="1">
      <alignment horizontal="right" vertical="center"/>
    </xf>
    <xf numFmtId="38" fontId="48" fillId="0" borderId="79" xfId="3" applyFont="1" applyFill="1" applyBorder="1" applyAlignment="1">
      <alignment horizontal="right" vertical="center"/>
    </xf>
    <xf numFmtId="38" fontId="48" fillId="0" borderId="82" xfId="3" applyFont="1" applyFill="1" applyBorder="1" applyAlignment="1">
      <alignment horizontal="right" vertical="center"/>
    </xf>
    <xf numFmtId="38" fontId="48" fillId="0" borderId="83" xfId="3" applyFont="1" applyFill="1" applyBorder="1" applyAlignment="1">
      <alignment horizontal="right" vertical="center"/>
    </xf>
    <xf numFmtId="38" fontId="48" fillId="0" borderId="34" xfId="3" applyFont="1" applyFill="1" applyBorder="1" applyAlignment="1">
      <alignment horizontal="right" vertical="center"/>
    </xf>
    <xf numFmtId="38" fontId="48" fillId="0" borderId="85" xfId="3" applyFont="1" applyFill="1" applyBorder="1" applyAlignment="1">
      <alignment horizontal="right" vertical="center"/>
    </xf>
    <xf numFmtId="38" fontId="48" fillId="0" borderId="89" xfId="3" applyFont="1" applyFill="1" applyBorder="1" applyAlignment="1">
      <alignment horizontal="right" vertical="center"/>
    </xf>
    <xf numFmtId="38" fontId="48" fillId="0" borderId="88" xfId="3" applyFont="1" applyFill="1" applyBorder="1" applyAlignment="1">
      <alignment horizontal="right" vertical="center"/>
    </xf>
    <xf numFmtId="38" fontId="48" fillId="0" borderId="42" xfId="3" applyFont="1" applyFill="1" applyBorder="1" applyAlignment="1">
      <alignment horizontal="right" vertical="center"/>
    </xf>
    <xf numFmtId="38" fontId="48" fillId="0" borderId="103" xfId="3" applyFont="1" applyFill="1" applyBorder="1" applyAlignment="1">
      <alignment horizontal="right" vertical="center"/>
    </xf>
    <xf numFmtId="38" fontId="48" fillId="0" borderId="109" xfId="3" applyFont="1" applyFill="1" applyBorder="1" applyAlignment="1">
      <alignment horizontal="right" vertical="center"/>
    </xf>
    <xf numFmtId="38" fontId="48" fillId="0" borderId="36" xfId="3" applyFont="1" applyFill="1" applyBorder="1" applyAlignment="1">
      <alignment horizontal="right" vertical="center"/>
    </xf>
    <xf numFmtId="38" fontId="48" fillId="0" borderId="91" xfId="3" applyFont="1" applyFill="1" applyBorder="1" applyAlignment="1">
      <alignment horizontal="right" vertical="center"/>
    </xf>
    <xf numFmtId="38" fontId="48" fillId="0" borderId="94" xfId="3" applyFont="1" applyFill="1" applyBorder="1" applyAlignment="1">
      <alignment horizontal="right" vertical="center"/>
    </xf>
    <xf numFmtId="38" fontId="48" fillId="0" borderId="95" xfId="3" applyFont="1" applyFill="1" applyBorder="1" applyAlignment="1">
      <alignment horizontal="right" vertical="center"/>
    </xf>
    <xf numFmtId="38" fontId="48" fillId="0" borderId="25" xfId="3" applyFont="1" applyFill="1" applyBorder="1" applyAlignment="1">
      <alignment horizontal="right" vertical="center"/>
    </xf>
    <xf numFmtId="38" fontId="48" fillId="0" borderId="72" xfId="3" applyFont="1" applyFill="1" applyBorder="1" applyAlignment="1">
      <alignment horizontal="right" vertical="center"/>
    </xf>
    <xf numFmtId="38" fontId="48" fillId="0" borderId="73" xfId="3" applyFont="1" applyFill="1" applyBorder="1" applyAlignment="1">
      <alignment horizontal="right" vertical="center"/>
    </xf>
    <xf numFmtId="38" fontId="48" fillId="0" borderId="122" xfId="3" applyFont="1" applyFill="1" applyBorder="1" applyAlignment="1">
      <alignment horizontal="right" vertical="center"/>
    </xf>
    <xf numFmtId="38" fontId="19" fillId="0" borderId="0" xfId="3" applyFont="1" applyFill="1" applyAlignment="1">
      <alignment horizontal="left" vertical="center"/>
    </xf>
    <xf numFmtId="38" fontId="48" fillId="0" borderId="0" xfId="3" applyFont="1" applyFill="1" applyAlignment="1">
      <alignment horizontal="left" vertical="center"/>
    </xf>
    <xf numFmtId="38" fontId="36" fillId="0" borderId="110" xfId="3" applyFont="1" applyFill="1" applyBorder="1" applyAlignment="1">
      <alignment horizontal="centerContinuous" vertical="center"/>
    </xf>
    <xf numFmtId="38" fontId="36" fillId="0" borderId="124" xfId="3" applyFont="1" applyFill="1" applyBorder="1" applyAlignment="1">
      <alignment horizontal="center" vertical="center"/>
    </xf>
    <xf numFmtId="38" fontId="36" fillId="0" borderId="127" xfId="3" applyFont="1" applyFill="1" applyBorder="1" applyAlignment="1">
      <alignment horizontal="center" vertical="center"/>
    </xf>
    <xf numFmtId="38" fontId="36" fillId="0" borderId="131" xfId="3" applyFont="1" applyFill="1" applyBorder="1" applyAlignment="1">
      <alignment horizontal="distributed" vertical="center"/>
    </xf>
    <xf numFmtId="176" fontId="0" fillId="0" borderId="231" xfId="3" applyNumberFormat="1" applyFont="1" applyFill="1" applyBorder="1" applyAlignment="1">
      <alignment vertical="center"/>
    </xf>
    <xf numFmtId="176" fontId="0" fillId="0" borderId="77" xfId="3" applyNumberFormat="1" applyFont="1" applyFill="1" applyBorder="1" applyAlignment="1">
      <alignment vertical="center"/>
    </xf>
    <xf numFmtId="176" fontId="0" fillId="0" borderId="100" xfId="3" applyNumberFormat="1" applyFont="1" applyFill="1" applyBorder="1" applyAlignment="1">
      <alignment vertical="center"/>
    </xf>
    <xf numFmtId="176" fontId="0" fillId="0" borderId="235" xfId="3" applyNumberFormat="1" applyFont="1" applyFill="1" applyBorder="1" applyAlignment="1">
      <alignment vertical="center"/>
    </xf>
    <xf numFmtId="176" fontId="0" fillId="0" borderId="85" xfId="3" applyNumberFormat="1" applyFont="1" applyFill="1" applyBorder="1" applyAlignment="1">
      <alignment vertical="center"/>
    </xf>
    <xf numFmtId="176" fontId="0" fillId="0" borderId="88" xfId="3" applyNumberFormat="1" applyFont="1" applyFill="1" applyBorder="1" applyAlignment="1">
      <alignment vertical="center"/>
    </xf>
    <xf numFmtId="176" fontId="0" fillId="0" borderId="236" xfId="3" applyNumberFormat="1" applyFont="1" applyFill="1" applyBorder="1" applyAlignment="1">
      <alignment vertical="center"/>
    </xf>
    <xf numFmtId="176" fontId="0" fillId="0" borderId="103" xfId="3" applyNumberFormat="1" applyFont="1" applyFill="1" applyBorder="1" applyAlignment="1">
      <alignment vertical="center"/>
    </xf>
    <xf numFmtId="176" fontId="0" fillId="0" borderId="108" xfId="3" applyNumberFormat="1" applyFont="1" applyFill="1" applyBorder="1" applyAlignment="1">
      <alignment vertical="center"/>
    </xf>
    <xf numFmtId="176" fontId="0" fillId="0" borderId="229" xfId="3" applyNumberFormat="1" applyFont="1" applyFill="1" applyBorder="1" applyAlignment="1">
      <alignment vertical="center"/>
    </xf>
    <xf numFmtId="176" fontId="0" fillId="0" borderId="91" xfId="3" applyNumberFormat="1" applyFont="1" applyFill="1" applyBorder="1" applyAlignment="1">
      <alignment vertical="center"/>
    </xf>
    <xf numFmtId="176" fontId="0" fillId="0" borderId="94" xfId="3" applyNumberFormat="1" applyFont="1" applyFill="1" applyBorder="1" applyAlignment="1">
      <alignment vertical="center"/>
    </xf>
    <xf numFmtId="176" fontId="0" fillId="0" borderId="227" xfId="3" applyNumberFormat="1" applyFont="1" applyFill="1" applyBorder="1" applyAlignment="1">
      <alignment vertical="center"/>
    </xf>
    <xf numFmtId="38" fontId="0" fillId="0" borderId="0" xfId="3" applyFont="1" applyFill="1" applyAlignment="1">
      <alignment vertical="center"/>
    </xf>
    <xf numFmtId="0" fontId="22" fillId="0" borderId="0" xfId="8" applyFont="1"/>
    <xf numFmtId="0" fontId="34" fillId="0" borderId="0" xfId="7" applyFont="1"/>
    <xf numFmtId="0" fontId="1" fillId="0" borderId="0" xfId="8"/>
    <xf numFmtId="0" fontId="36" fillId="0" borderId="0" xfId="8" applyFont="1"/>
    <xf numFmtId="0" fontId="24" fillId="0" borderId="0" xfId="8" applyFont="1"/>
    <xf numFmtId="0" fontId="25" fillId="0" borderId="47" xfId="8" applyFont="1" applyBorder="1" applyAlignment="1">
      <alignment horizontal="left"/>
    </xf>
    <xf numFmtId="0" fontId="25" fillId="0" borderId="110" xfId="8" applyFont="1" applyBorder="1"/>
    <xf numFmtId="0" fontId="25" fillId="0" borderId="110" xfId="8" applyFont="1" applyBorder="1" applyAlignment="1">
      <alignment horizontal="right" vertical="top"/>
    </xf>
    <xf numFmtId="0" fontId="25" fillId="0" borderId="58" xfId="7" quotePrefix="1" applyBorder="1" applyAlignment="1" applyProtection="1">
      <alignment horizontal="center" vertical="center"/>
      <protection locked="0"/>
    </xf>
    <xf numFmtId="0" fontId="25" fillId="0" borderId="0" xfId="8" applyFont="1"/>
    <xf numFmtId="0" fontId="14" fillId="0" borderId="0" xfId="8" applyFont="1"/>
    <xf numFmtId="0" fontId="14" fillId="0" borderId="172" xfId="8" applyFont="1" applyBorder="1"/>
    <xf numFmtId="0" fontId="25" fillId="0" borderId="78" xfId="8" applyFont="1" applyBorder="1" applyAlignment="1">
      <alignment horizontal="distributed" vertical="center"/>
    </xf>
    <xf numFmtId="176" fontId="25" fillId="0" borderId="76" xfId="8" applyNumberFormat="1" applyFont="1" applyBorder="1" applyAlignment="1" applyProtection="1">
      <alignment vertical="center"/>
      <protection locked="0"/>
    </xf>
    <xf numFmtId="0" fontId="14" fillId="0" borderId="163" xfId="8" applyFont="1" applyBorder="1"/>
    <xf numFmtId="0" fontId="25" fillId="0" borderId="86" xfId="8" applyFont="1" applyBorder="1" applyAlignment="1">
      <alignment horizontal="distributed" vertical="center"/>
    </xf>
    <xf numFmtId="176" fontId="25" fillId="0" borderId="84" xfId="8" applyNumberFormat="1" applyFont="1" applyBorder="1" applyAlignment="1" applyProtection="1">
      <alignment vertical="center"/>
      <protection locked="0"/>
    </xf>
    <xf numFmtId="0" fontId="14" fillId="0" borderId="173" xfId="8" applyFont="1" applyBorder="1"/>
    <xf numFmtId="0" fontId="25" fillId="0" borderId="176" xfId="8" applyFont="1" applyBorder="1" applyAlignment="1">
      <alignment horizontal="distributed" vertical="center"/>
    </xf>
    <xf numFmtId="0" fontId="25" fillId="0" borderId="176" xfId="8" applyFont="1" applyBorder="1" applyAlignment="1">
      <alignment vertical="center"/>
    </xf>
    <xf numFmtId="176" fontId="25" fillId="0" borderId="175" xfId="8" applyNumberFormat="1" applyFont="1" applyBorder="1" applyAlignment="1" applyProtection="1">
      <alignment vertical="center"/>
      <protection locked="0"/>
    </xf>
    <xf numFmtId="0" fontId="25" fillId="0" borderId="0" xfId="8" applyFont="1" applyAlignment="1">
      <alignment horizontal="right"/>
    </xf>
    <xf numFmtId="0" fontId="25" fillId="0" borderId="0" xfId="7" applyAlignment="1">
      <alignment horizontal="right"/>
    </xf>
    <xf numFmtId="0" fontId="34" fillId="0" borderId="0" xfId="8" applyFont="1"/>
    <xf numFmtId="0" fontId="34" fillId="0" borderId="0" xfId="9" applyFont="1" applyAlignment="1">
      <alignment vertical="center"/>
    </xf>
    <xf numFmtId="0" fontId="27" fillId="0" borderId="0" xfId="9" applyFont="1" applyAlignment="1">
      <alignment vertical="center"/>
    </xf>
    <xf numFmtId="0" fontId="27" fillId="0" borderId="15" xfId="9" applyFont="1" applyBorder="1" applyAlignment="1">
      <alignment vertical="center"/>
    </xf>
    <xf numFmtId="0" fontId="27" fillId="0" borderId="130" xfId="9" applyFont="1" applyBorder="1" applyAlignment="1">
      <alignment horizontal="left" vertical="center"/>
    </xf>
    <xf numFmtId="0" fontId="27" fillId="0" borderId="169" xfId="9" applyFont="1" applyBorder="1" applyAlignment="1">
      <alignment vertical="center"/>
    </xf>
    <xf numFmtId="0" fontId="27" fillId="0" borderId="202" xfId="9" applyFont="1" applyBorder="1" applyAlignment="1">
      <alignment vertical="center"/>
    </xf>
    <xf numFmtId="0" fontId="25" fillId="0" borderId="252" xfId="9" applyFont="1" applyBorder="1" applyAlignment="1">
      <alignment horizontal="center" vertical="center"/>
    </xf>
    <xf numFmtId="38" fontId="25" fillId="0" borderId="208" xfId="3" applyFont="1" applyFill="1" applyBorder="1" applyAlignment="1" applyProtection="1">
      <alignment horizontal="right" vertical="center"/>
      <protection locked="0"/>
    </xf>
    <xf numFmtId="38" fontId="25" fillId="0" borderId="217" xfId="3" applyFont="1" applyFill="1" applyBorder="1" applyAlignment="1" applyProtection="1">
      <alignment vertical="center"/>
      <protection locked="0"/>
    </xf>
    <xf numFmtId="38" fontId="25" fillId="0" borderId="252" xfId="3" applyFont="1" applyFill="1" applyBorder="1" applyAlignment="1" applyProtection="1">
      <alignment vertical="center"/>
      <protection locked="0"/>
    </xf>
    <xf numFmtId="38" fontId="25" fillId="0" borderId="217" xfId="3" applyFont="1" applyFill="1" applyBorder="1" applyAlignment="1" applyProtection="1">
      <alignment horizontal="right" vertical="center"/>
    </xf>
    <xf numFmtId="38" fontId="25" fillId="0" borderId="217" xfId="3" applyFont="1" applyFill="1" applyBorder="1" applyAlignment="1" applyProtection="1">
      <alignment vertical="center"/>
    </xf>
    <xf numFmtId="38" fontId="25" fillId="0" borderId="161" xfId="3" applyFont="1" applyFill="1" applyBorder="1" applyAlignment="1" applyProtection="1">
      <alignment vertical="center"/>
    </xf>
    <xf numFmtId="0" fontId="25" fillId="0" borderId="170" xfId="9" applyFont="1" applyBorder="1" applyAlignment="1">
      <alignment horizontal="center" vertical="center"/>
    </xf>
    <xf numFmtId="38" fontId="25" fillId="0" borderId="31" xfId="3" applyFont="1" applyFill="1" applyBorder="1" applyAlignment="1" applyProtection="1">
      <alignment vertical="center"/>
      <protection locked="0"/>
    </xf>
    <xf numFmtId="38" fontId="25" fillId="0" borderId="192" xfId="3" applyFont="1" applyFill="1" applyBorder="1" applyAlignment="1" applyProtection="1">
      <alignment vertical="center"/>
      <protection locked="0"/>
    </xf>
    <xf numFmtId="38" fontId="25" fillId="0" borderId="138" xfId="3" applyFont="1" applyFill="1" applyBorder="1" applyAlignment="1" applyProtection="1">
      <alignment vertical="center"/>
      <protection locked="0"/>
    </xf>
    <xf numFmtId="38" fontId="25" fillId="0" borderId="78" xfId="3" applyFont="1" applyFill="1" applyBorder="1" applyAlignment="1" applyProtection="1">
      <alignment vertical="center"/>
      <protection locked="0"/>
    </xf>
    <xf numFmtId="38" fontId="25" fillId="0" borderId="78" xfId="3" applyFont="1" applyFill="1" applyBorder="1" applyAlignment="1" applyProtection="1">
      <alignment vertical="center"/>
    </xf>
    <xf numFmtId="38" fontId="25" fillId="0" borderId="83" xfId="3" applyFont="1" applyFill="1" applyBorder="1" applyAlignment="1" applyProtection="1">
      <alignment vertical="center"/>
    </xf>
    <xf numFmtId="0" fontId="27" fillId="0" borderId="130" xfId="9" applyFont="1" applyBorder="1" applyAlignment="1">
      <alignment vertical="center"/>
    </xf>
    <xf numFmtId="38" fontId="25" fillId="0" borderId="37" xfId="3" applyFont="1" applyFill="1" applyBorder="1" applyAlignment="1">
      <alignment vertical="center"/>
    </xf>
    <xf numFmtId="193" fontId="25" fillId="0" borderId="12" xfId="3" applyNumberFormat="1" applyFont="1" applyFill="1" applyBorder="1" applyAlignment="1">
      <alignment vertical="center"/>
    </xf>
    <xf numFmtId="38" fontId="25" fillId="0" borderId="208" xfId="3" applyFont="1" applyFill="1" applyBorder="1" applyAlignment="1">
      <alignment horizontal="right" vertical="center"/>
    </xf>
    <xf numFmtId="38" fontId="25" fillId="0" borderId="217" xfId="3" applyFont="1" applyFill="1" applyBorder="1" applyAlignment="1">
      <alignment vertical="center"/>
    </xf>
    <xf numFmtId="38" fontId="25" fillId="0" borderId="252" xfId="3" applyFont="1" applyFill="1" applyBorder="1" applyAlignment="1">
      <alignment vertical="center"/>
    </xf>
    <xf numFmtId="38" fontId="25" fillId="0" borderId="31" xfId="3" applyFont="1" applyFill="1" applyBorder="1" applyAlignment="1">
      <alignment vertical="center"/>
    </xf>
    <xf numFmtId="205" fontId="25" fillId="0" borderId="78" xfId="3" applyNumberFormat="1" applyFont="1" applyFill="1" applyBorder="1" applyAlignment="1">
      <alignment vertical="center"/>
    </xf>
    <xf numFmtId="38" fontId="25" fillId="0" borderId="192" xfId="3" applyFont="1" applyFill="1" applyBorder="1" applyAlignment="1">
      <alignment vertical="center"/>
    </xf>
    <xf numFmtId="38" fontId="25" fillId="0" borderId="138" xfId="3" applyFont="1" applyFill="1" applyBorder="1" applyAlignment="1">
      <alignment vertical="center"/>
    </xf>
    <xf numFmtId="38" fontId="25" fillId="0" borderId="78" xfId="3" applyFont="1" applyFill="1" applyBorder="1" applyAlignment="1">
      <alignment vertical="center"/>
    </xf>
    <xf numFmtId="38" fontId="25" fillId="0" borderId="83" xfId="3" applyFont="1" applyFill="1" applyBorder="1" applyAlignment="1">
      <alignment vertical="center"/>
    </xf>
    <xf numFmtId="193" fontId="25" fillId="0" borderId="37" xfId="3" applyNumberFormat="1" applyFont="1" applyFill="1" applyBorder="1" applyAlignment="1">
      <alignment vertical="center"/>
    </xf>
    <xf numFmtId="193" fontId="25" fillId="0" borderId="0" xfId="9" applyNumberFormat="1" applyFont="1" applyAlignment="1">
      <alignment vertical="center"/>
    </xf>
    <xf numFmtId="38" fontId="25" fillId="0" borderId="146" xfId="3" applyFont="1" applyFill="1" applyBorder="1" applyAlignment="1">
      <alignment horizontal="right" vertical="center"/>
    </xf>
    <xf numFmtId="38" fontId="25" fillId="0" borderId="170" xfId="3" applyFont="1" applyFill="1" applyBorder="1" applyAlignment="1">
      <alignment vertical="center"/>
    </xf>
    <xf numFmtId="38" fontId="25" fillId="0" borderId="0" xfId="3" applyFont="1" applyFill="1" applyBorder="1" applyAlignment="1">
      <alignment horizontal="right" vertical="center"/>
    </xf>
    <xf numFmtId="38" fontId="25" fillId="0" borderId="132" xfId="3" applyFont="1" applyFill="1" applyBorder="1" applyAlignment="1">
      <alignment vertical="center"/>
    </xf>
    <xf numFmtId="0" fontId="27" fillId="0" borderId="22" xfId="9" applyFont="1" applyBorder="1" applyAlignment="1">
      <alignment vertical="center"/>
    </xf>
    <xf numFmtId="0" fontId="25" fillId="0" borderId="177" xfId="9" applyFont="1" applyBorder="1" applyAlignment="1">
      <alignment horizontal="center" vertical="center"/>
    </xf>
    <xf numFmtId="0" fontId="25" fillId="0" borderId="188" xfId="9" applyFont="1" applyBorder="1" applyAlignment="1">
      <alignment horizontal="center" vertical="center"/>
    </xf>
    <xf numFmtId="187" fontId="25" fillId="0" borderId="45" xfId="3" applyNumberFormat="1" applyFont="1" applyFill="1" applyBorder="1" applyAlignment="1">
      <alignment vertical="center"/>
    </xf>
    <xf numFmtId="187" fontId="25" fillId="0" borderId="188" xfId="3" applyNumberFormat="1" applyFont="1" applyFill="1" applyBorder="1" applyAlignment="1">
      <alignment vertical="center"/>
    </xf>
    <xf numFmtId="0" fontId="25" fillId="0" borderId="0" xfId="9" applyFont="1" applyAlignment="1">
      <alignment horizontal="right" vertical="center"/>
    </xf>
    <xf numFmtId="0" fontId="27" fillId="0" borderId="47" xfId="9" applyFont="1" applyBorder="1" applyAlignment="1">
      <alignment vertical="center"/>
    </xf>
    <xf numFmtId="0" fontId="25" fillId="0" borderId="110" xfId="9" applyFont="1" applyBorder="1" applyAlignment="1">
      <alignment horizontal="center" vertical="center"/>
    </xf>
    <xf numFmtId="0" fontId="25" fillId="0" borderId="110" xfId="9" applyFont="1" applyBorder="1" applyAlignment="1">
      <alignment horizontal="right" vertical="top"/>
    </xf>
    <xf numFmtId="0" fontId="25" fillId="0" borderId="58" xfId="9" quotePrefix="1" applyFont="1" applyBorder="1" applyAlignment="1" applyProtection="1">
      <alignment horizontal="center" vertical="center"/>
      <protection locked="0"/>
    </xf>
    <xf numFmtId="0" fontId="27" fillId="0" borderId="172" xfId="9" applyFont="1" applyBorder="1" applyAlignment="1">
      <alignment vertical="center"/>
    </xf>
    <xf numFmtId="0" fontId="25" fillId="0" borderId="78" xfId="9" applyFont="1" applyBorder="1" applyAlignment="1">
      <alignment horizontal="center" vertical="center"/>
    </xf>
    <xf numFmtId="199" fontId="25" fillId="0" borderId="76" xfId="9" applyNumberFormat="1" applyFont="1" applyBorder="1" applyAlignment="1" applyProtection="1">
      <alignment vertical="center"/>
      <protection locked="0"/>
    </xf>
    <xf numFmtId="0" fontId="27" fillId="0" borderId="163" xfId="9" applyFont="1" applyBorder="1" applyAlignment="1">
      <alignment vertical="center"/>
    </xf>
    <xf numFmtId="0" fontId="25" fillId="0" borderId="86" xfId="9" applyFont="1" applyBorder="1" applyAlignment="1">
      <alignment horizontal="center" vertical="center"/>
    </xf>
    <xf numFmtId="199" fontId="25" fillId="0" borderId="84" xfId="9" applyNumberFormat="1" applyFont="1" applyBorder="1" applyAlignment="1" applyProtection="1">
      <alignment vertical="center"/>
      <protection locked="0"/>
    </xf>
    <xf numFmtId="0" fontId="27" fillId="0" borderId="173" xfId="9" applyFont="1" applyBorder="1" applyAlignment="1">
      <alignment vertical="center"/>
    </xf>
    <xf numFmtId="0" fontId="25" fillId="0" borderId="176" xfId="9" applyFont="1" applyBorder="1" applyAlignment="1">
      <alignment horizontal="center" vertical="center"/>
    </xf>
    <xf numFmtId="199" fontId="25" fillId="0" borderId="175" xfId="9" applyNumberFormat="1" applyFont="1" applyBorder="1" applyAlignment="1" applyProtection="1">
      <alignment vertical="center"/>
      <protection locked="0"/>
    </xf>
    <xf numFmtId="0" fontId="25" fillId="0" borderId="18" xfId="9" applyFont="1" applyBorder="1" applyAlignment="1">
      <alignment horizontal="right" vertical="center"/>
    </xf>
    <xf numFmtId="0" fontId="25" fillId="0" borderId="25" xfId="9" applyFont="1" applyBorder="1" applyAlignment="1">
      <alignment vertical="center"/>
    </xf>
    <xf numFmtId="0" fontId="25" fillId="0" borderId="175" xfId="9" applyFont="1" applyBorder="1" applyAlignment="1">
      <alignment horizontal="center" vertical="center"/>
    </xf>
    <xf numFmtId="0" fontId="25" fillId="0" borderId="186" xfId="9" applyFont="1" applyBorder="1" applyAlignment="1">
      <alignment horizontal="center" vertical="center"/>
    </xf>
    <xf numFmtId="0" fontId="25" fillId="0" borderId="30" xfId="9" applyFont="1" applyBorder="1" applyAlignment="1">
      <alignment horizontal="center" vertical="center"/>
    </xf>
    <xf numFmtId="38" fontId="25" fillId="0" borderId="30" xfId="3" applyFont="1" applyFill="1" applyBorder="1" applyAlignment="1">
      <alignment vertical="center"/>
    </xf>
    <xf numFmtId="181" fontId="25" fillId="0" borderId="138" xfId="3" applyNumberFormat="1" applyFont="1" applyFill="1" applyBorder="1" applyAlignment="1">
      <alignment vertical="center"/>
    </xf>
    <xf numFmtId="38" fontId="25" fillId="0" borderId="76" xfId="3" applyFont="1" applyFill="1" applyBorder="1" applyAlignment="1">
      <alignment vertical="center"/>
    </xf>
    <xf numFmtId="181" fontId="25" fillId="0" borderId="81" xfId="3" applyNumberFormat="1" applyFont="1" applyFill="1" applyBorder="1" applyAlignment="1">
      <alignment vertical="center"/>
    </xf>
    <xf numFmtId="0" fontId="25" fillId="0" borderId="34" xfId="9" applyFont="1" applyBorder="1" applyAlignment="1">
      <alignment horizontal="center" vertical="center"/>
    </xf>
    <xf numFmtId="38" fontId="25" fillId="0" borderId="34" xfId="3" applyFont="1" applyFill="1" applyBorder="1" applyAlignment="1">
      <alignment vertical="center"/>
    </xf>
    <xf numFmtId="38" fontId="25" fillId="0" borderId="164" xfId="3" applyFont="1" applyFill="1" applyBorder="1" applyAlignment="1">
      <alignment vertical="center"/>
    </xf>
    <xf numFmtId="181" fontId="25" fillId="0" borderId="8" xfId="3" applyNumberFormat="1" applyFont="1" applyFill="1" applyBorder="1" applyAlignment="1">
      <alignment vertical="center"/>
    </xf>
    <xf numFmtId="38" fontId="25" fillId="0" borderId="84" xfId="3" applyFont="1" applyFill="1" applyBorder="1" applyAlignment="1">
      <alignment vertical="center"/>
    </xf>
    <xf numFmtId="181" fontId="25" fillId="0" borderId="87" xfId="3" applyNumberFormat="1" applyFont="1" applyFill="1" applyBorder="1" applyAlignment="1">
      <alignment vertical="center"/>
    </xf>
    <xf numFmtId="0" fontId="25" fillId="0" borderId="36" xfId="9" applyFont="1" applyBorder="1" applyAlignment="1">
      <alignment horizontal="center" vertical="center"/>
    </xf>
    <xf numFmtId="38" fontId="25" fillId="0" borderId="162" xfId="3" applyFont="1" applyFill="1" applyBorder="1" applyAlignment="1">
      <alignment vertical="center"/>
    </xf>
    <xf numFmtId="181" fontId="25" fillId="0" borderId="12" xfId="3" applyNumberFormat="1" applyFont="1" applyFill="1" applyBorder="1" applyAlignment="1">
      <alignment vertical="center"/>
    </xf>
    <xf numFmtId="38" fontId="25" fillId="0" borderId="90" xfId="3" applyFont="1" applyFill="1" applyBorder="1" applyAlignment="1">
      <alignment vertical="center"/>
    </xf>
    <xf numFmtId="181" fontId="25" fillId="0" borderId="93" xfId="3" applyNumberFormat="1" applyFont="1" applyFill="1" applyBorder="1" applyAlignment="1">
      <alignment vertical="center"/>
    </xf>
    <xf numFmtId="0" fontId="25" fillId="0" borderId="25" xfId="9" applyFont="1" applyBorder="1" applyAlignment="1">
      <alignment horizontal="center" vertical="center"/>
    </xf>
    <xf numFmtId="38" fontId="25" fillId="0" borderId="25" xfId="3" applyFont="1" applyFill="1" applyBorder="1" applyAlignment="1">
      <alignment vertical="center"/>
    </xf>
    <xf numFmtId="38" fontId="25" fillId="0" borderId="177" xfId="3" applyFont="1" applyFill="1" applyBorder="1" applyAlignment="1">
      <alignment vertical="center"/>
    </xf>
    <xf numFmtId="181" fontId="25" fillId="0" borderId="151" xfId="3" applyNumberFormat="1" applyFont="1" applyFill="1" applyBorder="1" applyAlignment="1">
      <alignment vertical="center"/>
    </xf>
    <xf numFmtId="38" fontId="25" fillId="0" borderId="70" xfId="3" applyFont="1" applyFill="1" applyBorder="1" applyAlignment="1">
      <alignment vertical="center"/>
    </xf>
    <xf numFmtId="181" fontId="25" fillId="0" borderId="74" xfId="3" applyNumberFormat="1" applyFont="1" applyFill="1" applyBorder="1" applyAlignment="1">
      <alignment vertical="center"/>
    </xf>
    <xf numFmtId="49" fontId="34" fillId="0" borderId="0" xfId="9" applyNumberFormat="1" applyFont="1" applyAlignment="1">
      <alignment horizontal="center" vertical="center"/>
    </xf>
    <xf numFmtId="0" fontId="34" fillId="0" borderId="0" xfId="9" applyFont="1" applyAlignment="1">
      <alignment horizontal="center" vertical="center"/>
    </xf>
    <xf numFmtId="38" fontId="34" fillId="0" borderId="0" xfId="3" applyFont="1" applyFill="1" applyBorder="1" applyAlignment="1">
      <alignment vertical="center"/>
    </xf>
    <xf numFmtId="181" fontId="34" fillId="0" borderId="0" xfId="3" applyNumberFormat="1" applyFont="1" applyFill="1" applyBorder="1" applyAlignment="1">
      <alignment vertical="center"/>
    </xf>
    <xf numFmtId="200" fontId="25" fillId="0" borderId="76" xfId="9" applyNumberFormat="1" applyFont="1" applyBorder="1" applyAlignment="1">
      <alignment vertical="center"/>
    </xf>
    <xf numFmtId="200" fontId="25" fillId="0" borderId="79" xfId="9" applyNumberFormat="1" applyFont="1" applyBorder="1" applyAlignment="1">
      <alignment vertical="center"/>
    </xf>
    <xf numFmtId="200" fontId="25" fillId="0" borderId="78" xfId="9" applyNumberFormat="1" applyFont="1" applyBorder="1" applyAlignment="1">
      <alignment vertical="center"/>
    </xf>
    <xf numFmtId="200" fontId="25" fillId="0" borderId="99" xfId="9" applyNumberFormat="1" applyFont="1" applyBorder="1" applyAlignment="1">
      <alignment vertical="center"/>
    </xf>
    <xf numFmtId="200" fontId="25" fillId="0" borderId="84" xfId="9" applyNumberFormat="1" applyFont="1" applyBorder="1" applyAlignment="1">
      <alignment vertical="center"/>
    </xf>
    <xf numFmtId="200" fontId="25" fillId="0" borderId="85" xfId="9" applyNumberFormat="1" applyFont="1" applyBorder="1" applyAlignment="1">
      <alignment vertical="center"/>
    </xf>
    <xf numFmtId="200" fontId="25" fillId="0" borderId="86" xfId="9" applyNumberFormat="1" applyFont="1" applyBorder="1" applyAlignment="1">
      <alignment vertical="center"/>
    </xf>
    <xf numFmtId="200" fontId="25" fillId="0" borderId="87" xfId="9" applyNumberFormat="1" applyFont="1" applyBorder="1" applyAlignment="1">
      <alignment vertical="center"/>
    </xf>
    <xf numFmtId="200" fontId="25" fillId="0" borderId="90" xfId="9" applyNumberFormat="1" applyFont="1" applyBorder="1" applyAlignment="1">
      <alignment vertical="center"/>
    </xf>
    <xf numFmtId="200" fontId="25" fillId="0" borderId="103" xfId="9" applyNumberFormat="1" applyFont="1" applyBorder="1" applyAlignment="1">
      <alignment vertical="center"/>
    </xf>
    <xf numFmtId="200" fontId="25" fillId="0" borderId="104" xfId="9" applyNumberFormat="1" applyFont="1" applyBorder="1" applyAlignment="1">
      <alignment vertical="center"/>
    </xf>
    <xf numFmtId="200" fontId="25" fillId="0" borderId="93" xfId="9" applyNumberFormat="1" applyFont="1" applyBorder="1" applyAlignment="1">
      <alignment vertical="center"/>
    </xf>
    <xf numFmtId="200" fontId="25" fillId="0" borderId="67" xfId="9" applyNumberFormat="1" applyFont="1" applyBorder="1" applyAlignment="1">
      <alignment vertical="center"/>
    </xf>
    <xf numFmtId="200" fontId="25" fillId="0" borderId="68" xfId="9" applyNumberFormat="1" applyFont="1" applyBorder="1" applyAlignment="1">
      <alignment vertical="center"/>
    </xf>
    <xf numFmtId="200" fontId="25" fillId="0" borderId="120" xfId="9" applyNumberFormat="1" applyFont="1" applyBorder="1" applyAlignment="1">
      <alignment vertical="center"/>
    </xf>
    <xf numFmtId="200" fontId="25" fillId="0" borderId="71" xfId="9" applyNumberFormat="1" applyFont="1" applyBorder="1" applyAlignment="1">
      <alignment vertical="center"/>
    </xf>
    <xf numFmtId="200" fontId="25" fillId="0" borderId="77" xfId="9" applyNumberFormat="1" applyFont="1" applyBorder="1" applyAlignment="1">
      <alignment vertical="center"/>
    </xf>
    <xf numFmtId="200" fontId="25" fillId="0" borderId="8" xfId="9" applyNumberFormat="1" applyFont="1" applyBorder="1" applyAlignment="1">
      <alignment vertical="center"/>
    </xf>
    <xf numFmtId="200" fontId="25" fillId="0" borderId="12" xfId="9" applyNumberFormat="1" applyFont="1" applyBorder="1" applyAlignment="1">
      <alignment vertical="center"/>
    </xf>
    <xf numFmtId="200" fontId="25" fillId="0" borderId="158" xfId="9" applyNumberFormat="1" applyFont="1" applyBorder="1" applyAlignment="1">
      <alignment vertical="center"/>
    </xf>
    <xf numFmtId="0" fontId="25" fillId="0" borderId="15" xfId="9" applyFont="1" applyBorder="1" applyAlignment="1">
      <alignment horizontal="left" vertical="center"/>
    </xf>
    <xf numFmtId="0" fontId="25" fillId="0" borderId="2" xfId="9" applyFont="1" applyBorder="1" applyAlignment="1">
      <alignment horizontal="center" vertical="center"/>
    </xf>
    <xf numFmtId="0" fontId="25" fillId="0" borderId="133" xfId="9" applyFont="1" applyBorder="1" applyAlignment="1" applyProtection="1">
      <alignment horizontal="center" vertical="center"/>
      <protection locked="0"/>
    </xf>
    <xf numFmtId="0" fontId="25" fillId="0" borderId="134" xfId="9" applyFont="1" applyBorder="1" applyAlignment="1" applyProtection="1">
      <alignment horizontal="center" vertical="center"/>
      <protection locked="0"/>
    </xf>
    <xf numFmtId="0" fontId="25" fillId="0" borderId="146" xfId="9" applyFont="1" applyBorder="1" applyAlignment="1" applyProtection="1">
      <alignment horizontal="center" vertical="center"/>
      <protection locked="0"/>
    </xf>
    <xf numFmtId="0" fontId="25" fillId="0" borderId="5" xfId="9" applyFont="1" applyBorder="1" applyAlignment="1">
      <alignment horizontal="center" vertical="center"/>
    </xf>
    <xf numFmtId="0" fontId="25" fillId="0" borderId="169" xfId="9" applyFont="1" applyBorder="1" applyAlignment="1" applyProtection="1">
      <alignment horizontal="center" vertical="center"/>
      <protection locked="0"/>
    </xf>
    <xf numFmtId="0" fontId="25" fillId="0" borderId="0" xfId="9" applyFont="1" applyAlignment="1" applyProtection="1">
      <alignment horizontal="center" vertical="center"/>
      <protection locked="0"/>
    </xf>
    <xf numFmtId="0" fontId="25" fillId="0" borderId="170" xfId="9" applyFont="1" applyBorder="1" applyAlignment="1" applyProtection="1">
      <alignment horizontal="center" vertical="center"/>
      <protection locked="0"/>
    </xf>
    <xf numFmtId="38" fontId="25" fillId="0" borderId="0" xfId="3" applyFont="1" applyFill="1" applyBorder="1" applyAlignment="1">
      <alignment horizontal="center" vertical="center"/>
    </xf>
    <xf numFmtId="0" fontId="25" fillId="0" borderId="203" xfId="9" applyFont="1" applyBorder="1" applyAlignment="1" applyProtection="1">
      <alignment horizontal="center" vertical="center"/>
      <protection locked="0"/>
    </xf>
    <xf numFmtId="38" fontId="25" fillId="0" borderId="76" xfId="3" applyFont="1" applyFill="1" applyBorder="1" applyAlignment="1" applyProtection="1">
      <alignment vertical="center"/>
      <protection locked="0"/>
    </xf>
    <xf numFmtId="38" fontId="25" fillId="0" borderId="79" xfId="3" applyFont="1" applyFill="1" applyBorder="1" applyAlignment="1" applyProtection="1">
      <alignment vertical="center"/>
      <protection locked="0"/>
    </xf>
    <xf numFmtId="38" fontId="25" fillId="0" borderId="102" xfId="3" applyFont="1" applyFill="1" applyBorder="1" applyAlignment="1" applyProtection="1">
      <alignment vertical="center"/>
      <protection locked="0"/>
    </xf>
    <xf numFmtId="38" fontId="25" fillId="0" borderId="103" xfId="3" applyFont="1" applyFill="1" applyBorder="1" applyAlignment="1" applyProtection="1">
      <alignment vertical="center"/>
      <protection locked="0"/>
    </xf>
    <xf numFmtId="38" fontId="25" fillId="0" borderId="156" xfId="3" applyFont="1" applyFill="1" applyBorder="1" applyAlignment="1" applyProtection="1">
      <alignment vertical="center"/>
      <protection locked="0"/>
    </xf>
    <xf numFmtId="38" fontId="25" fillId="0" borderId="105" xfId="3" applyFont="1" applyFill="1" applyBorder="1" applyAlignment="1">
      <alignment vertical="center"/>
    </xf>
    <xf numFmtId="38" fontId="25" fillId="0" borderId="165" xfId="3" applyFont="1" applyFill="1" applyBorder="1" applyAlignment="1" applyProtection="1">
      <alignment vertical="center"/>
      <protection locked="0"/>
    </xf>
    <xf numFmtId="38" fontId="25" fillId="0" borderId="104" xfId="3" applyFont="1" applyFill="1" applyBorder="1" applyAlignment="1" applyProtection="1">
      <alignment vertical="center"/>
      <protection locked="0"/>
    </xf>
    <xf numFmtId="38" fontId="25" fillId="0" borderId="166" xfId="3" applyFont="1" applyFill="1" applyBorder="1" applyAlignment="1" applyProtection="1">
      <alignment vertical="center"/>
      <protection locked="0"/>
    </xf>
    <xf numFmtId="38" fontId="25" fillId="0" borderId="133" xfId="3" applyFont="1" applyFill="1" applyBorder="1" applyAlignment="1" applyProtection="1">
      <alignment vertical="center"/>
      <protection locked="0"/>
    </xf>
    <xf numFmtId="38" fontId="25" fillId="0" borderId="134" xfId="3" applyFont="1" applyFill="1" applyBorder="1" applyAlignment="1" applyProtection="1">
      <alignment vertical="center"/>
      <protection locked="0"/>
    </xf>
    <xf numFmtId="38" fontId="25" fillId="0" borderId="146" xfId="3" applyFont="1" applyFill="1" applyBorder="1" applyAlignment="1" applyProtection="1">
      <alignment vertical="center"/>
      <protection locked="0"/>
    </xf>
    <xf numFmtId="38" fontId="25" fillId="0" borderId="5" xfId="3" applyFont="1" applyFill="1" applyBorder="1" applyAlignment="1">
      <alignment vertical="center"/>
    </xf>
    <xf numFmtId="38" fontId="25" fillId="0" borderId="102" xfId="3" applyFont="1" applyFill="1" applyBorder="1" applyAlignment="1" applyProtection="1">
      <alignment horizontal="center" vertical="center"/>
      <protection locked="0"/>
    </xf>
    <xf numFmtId="38" fontId="25" fillId="0" borderId="103" xfId="3" applyFont="1" applyFill="1" applyBorder="1" applyAlignment="1" applyProtection="1">
      <alignment horizontal="center" vertical="center"/>
      <protection locked="0"/>
    </xf>
    <xf numFmtId="38" fontId="25" fillId="0" borderId="156" xfId="3" applyFont="1" applyFill="1" applyBorder="1" applyAlignment="1" applyProtection="1">
      <alignment horizontal="center" vertical="center"/>
      <protection locked="0"/>
    </xf>
    <xf numFmtId="38" fontId="25" fillId="0" borderId="165" xfId="3" applyFont="1" applyFill="1" applyBorder="1" applyAlignment="1" applyProtection="1">
      <alignment horizontal="center" vertical="center"/>
      <protection locked="0"/>
    </xf>
    <xf numFmtId="38" fontId="25" fillId="0" borderId="104" xfId="3" applyFont="1" applyFill="1" applyBorder="1" applyAlignment="1" applyProtection="1">
      <alignment horizontal="center" vertical="center"/>
      <protection locked="0"/>
    </xf>
    <xf numFmtId="38" fontId="25" fillId="0" borderId="166" xfId="3" applyFont="1" applyFill="1" applyBorder="1" applyAlignment="1" applyProtection="1">
      <alignment horizontal="center" vertical="center"/>
      <protection locked="0"/>
    </xf>
    <xf numFmtId="38" fontId="25" fillId="0" borderId="106" xfId="3" applyFont="1" applyFill="1" applyBorder="1" applyAlignment="1" applyProtection="1">
      <alignment horizontal="center" vertical="center"/>
      <protection locked="0"/>
    </xf>
    <xf numFmtId="205" fontId="25" fillId="0" borderId="133" xfId="3" applyNumberFormat="1" applyFont="1" applyFill="1" applyBorder="1" applyAlignment="1" applyProtection="1">
      <alignment vertical="center"/>
      <protection locked="0"/>
    </xf>
    <xf numFmtId="205" fontId="25" fillId="0" borderId="0" xfId="9" applyNumberFormat="1" applyFont="1" applyAlignment="1">
      <alignment vertical="center"/>
    </xf>
    <xf numFmtId="38" fontId="25" fillId="0" borderId="209" xfId="3" applyFont="1" applyFill="1" applyBorder="1" applyAlignment="1">
      <alignment horizontal="center" vertical="center"/>
    </xf>
    <xf numFmtId="38" fontId="25" fillId="0" borderId="61" xfId="3" applyFont="1" applyFill="1" applyBorder="1" applyAlignment="1">
      <alignment horizontal="center" vertical="center"/>
    </xf>
    <xf numFmtId="38" fontId="25" fillId="0" borderId="63" xfId="3" applyFont="1" applyFill="1" applyBorder="1" applyAlignment="1">
      <alignment horizontal="center" vertical="center"/>
    </xf>
    <xf numFmtId="38" fontId="25" fillId="0" borderId="140" xfId="3" applyFont="1" applyFill="1" applyBorder="1" applyAlignment="1">
      <alignment horizontal="center" vertical="center"/>
    </xf>
    <xf numFmtId="38" fontId="25" fillId="0" borderId="213" xfId="3" applyFont="1" applyFill="1" applyBorder="1" applyAlignment="1">
      <alignment horizontal="center" vertical="center"/>
    </xf>
    <xf numFmtId="38" fontId="25" fillId="0" borderId="0" xfId="3" applyFont="1" applyFill="1" applyBorder="1" applyAlignment="1" applyProtection="1">
      <alignment horizontal="center" vertical="center"/>
      <protection locked="0"/>
    </xf>
    <xf numFmtId="38" fontId="25" fillId="0" borderId="170" xfId="3" applyFont="1" applyFill="1" applyBorder="1" applyAlignment="1" applyProtection="1">
      <alignment horizontal="center" vertical="center"/>
      <protection locked="0"/>
    </xf>
    <xf numFmtId="38" fontId="25" fillId="0" borderId="72" xfId="3" applyFont="1" applyFill="1" applyBorder="1" applyAlignment="1">
      <alignment vertical="center"/>
    </xf>
    <xf numFmtId="38" fontId="25" fillId="0" borderId="151" xfId="3" applyFont="1" applyFill="1" applyBorder="1" applyAlignment="1">
      <alignment vertical="center"/>
    </xf>
    <xf numFmtId="38" fontId="25" fillId="0" borderId="26" xfId="3" applyFont="1" applyFill="1" applyBorder="1" applyAlignment="1">
      <alignment vertical="center" shrinkToFit="1"/>
    </xf>
    <xf numFmtId="0" fontId="25" fillId="0" borderId="138" xfId="9" applyFont="1" applyBorder="1" applyAlignment="1">
      <alignment vertical="center"/>
    </xf>
    <xf numFmtId="0" fontId="25" fillId="0" borderId="78" xfId="9" applyFont="1" applyBorder="1" applyAlignment="1">
      <alignment vertical="center"/>
    </xf>
    <xf numFmtId="0" fontId="25" fillId="0" borderId="8" xfId="9" applyFont="1" applyBorder="1" applyAlignment="1">
      <alignment vertical="center"/>
    </xf>
    <xf numFmtId="0" fontId="25" fillId="0" borderId="86" xfId="9" applyFont="1" applyBorder="1" applyAlignment="1">
      <alignment vertical="center"/>
    </xf>
    <xf numFmtId="0" fontId="25" fillId="0" borderId="156" xfId="9" applyFont="1" applyBorder="1" applyAlignment="1">
      <alignment vertical="center"/>
    </xf>
    <xf numFmtId="0" fontId="25" fillId="0" borderId="104" xfId="9" applyFont="1" applyBorder="1" applyAlignment="1">
      <alignment horizontal="distributed" vertical="center"/>
    </xf>
    <xf numFmtId="0" fontId="25" fillId="0" borderId="104" xfId="9" applyFont="1" applyBorder="1" applyAlignment="1">
      <alignment vertical="center"/>
    </xf>
    <xf numFmtId="0" fontId="25" fillId="0" borderId="104" xfId="9" applyFont="1" applyBorder="1" applyAlignment="1">
      <alignment horizontal="center" vertical="center"/>
    </xf>
    <xf numFmtId="205" fontId="25" fillId="0" borderId="55" xfId="9" applyNumberFormat="1" applyFont="1" applyBorder="1" applyAlignment="1">
      <alignment vertical="center"/>
    </xf>
    <xf numFmtId="0" fontId="25" fillId="0" borderId="120" xfId="9" applyFont="1" applyBorder="1" applyAlignment="1">
      <alignment vertical="center"/>
    </xf>
    <xf numFmtId="0" fontId="25" fillId="0" borderId="167" xfId="9" applyFont="1" applyBorder="1" applyAlignment="1">
      <alignment vertical="center"/>
    </xf>
    <xf numFmtId="205" fontId="25" fillId="0" borderId="158" xfId="9" applyNumberFormat="1" applyFont="1" applyBorder="1" applyAlignment="1">
      <alignment vertical="center"/>
    </xf>
    <xf numFmtId="186" fontId="25" fillId="0" borderId="75" xfId="9" applyNumberFormat="1" applyFont="1" applyBorder="1" applyAlignment="1">
      <alignment vertical="center"/>
    </xf>
    <xf numFmtId="0" fontId="22" fillId="0" borderId="0" xfId="9" applyFont="1" applyAlignment="1">
      <alignment horizontal="left" vertical="center"/>
    </xf>
    <xf numFmtId="190" fontId="34" fillId="0" borderId="0" xfId="9" applyNumberFormat="1" applyFont="1" applyAlignment="1">
      <alignment horizontal="right" vertical="center"/>
    </xf>
    <xf numFmtId="0" fontId="25" fillId="0" borderId="169" xfId="9" applyFont="1" applyBorder="1" applyAlignment="1">
      <alignment vertical="center"/>
    </xf>
    <xf numFmtId="207" fontId="25" fillId="0" borderId="133" xfId="9" applyNumberFormat="1" applyFont="1" applyBorder="1" applyAlignment="1" applyProtection="1">
      <alignment horizontal="right" vertical="center"/>
      <protection locked="0"/>
    </xf>
    <xf numFmtId="207" fontId="25" fillId="0" borderId="134" xfId="9" applyNumberFormat="1" applyFont="1" applyBorder="1" applyAlignment="1" applyProtection="1">
      <alignment horizontal="right" vertical="center"/>
      <protection locked="0"/>
    </xf>
    <xf numFmtId="207" fontId="25" fillId="0" borderId="146" xfId="9" applyNumberFormat="1" applyFont="1" applyBorder="1" applyAlignment="1" applyProtection="1">
      <alignment horizontal="right" vertical="center"/>
      <protection locked="0"/>
    </xf>
    <xf numFmtId="207" fontId="25" fillId="0" borderId="49" xfId="9" applyNumberFormat="1" applyFont="1" applyBorder="1" applyAlignment="1" applyProtection="1">
      <alignment horizontal="right" vertical="center"/>
      <protection locked="0"/>
    </xf>
    <xf numFmtId="0" fontId="25" fillId="0" borderId="132" xfId="9" applyFont="1" applyBorder="1" applyAlignment="1">
      <alignment horizontal="right" vertical="center"/>
    </xf>
    <xf numFmtId="202" fontId="25" fillId="0" borderId="0" xfId="9" applyNumberFormat="1" applyFont="1" applyAlignment="1">
      <alignment vertical="center"/>
    </xf>
    <xf numFmtId="0" fontId="25" fillId="0" borderId="172" xfId="9" applyFont="1" applyBorder="1" applyAlignment="1">
      <alignment vertical="center"/>
    </xf>
    <xf numFmtId="205" fontId="25" fillId="0" borderId="76" xfId="9" applyNumberFormat="1" applyFont="1" applyBorder="1" applyAlignment="1" applyProtection="1">
      <alignment horizontal="right" vertical="center"/>
      <protection locked="0"/>
    </xf>
    <xf numFmtId="205" fontId="25" fillId="0" borderId="79" xfId="9" applyNumberFormat="1" applyFont="1" applyBorder="1" applyAlignment="1" applyProtection="1">
      <alignment horizontal="right" vertical="center"/>
      <protection locked="0"/>
    </xf>
    <xf numFmtId="205" fontId="25" fillId="0" borderId="138" xfId="9" applyNumberFormat="1" applyFont="1" applyBorder="1" applyAlignment="1" applyProtection="1">
      <alignment horizontal="right" vertical="center"/>
      <protection locked="0"/>
    </xf>
    <xf numFmtId="205" fontId="25" fillId="0" borderId="30" xfId="9" applyNumberFormat="1" applyFont="1" applyBorder="1" applyAlignment="1" applyProtection="1">
      <alignment horizontal="right" vertical="center"/>
      <protection locked="0"/>
    </xf>
    <xf numFmtId="187" fontId="25" fillId="0" borderId="83" xfId="9" applyNumberFormat="1" applyFont="1" applyBorder="1" applyAlignment="1">
      <alignment horizontal="right" vertical="center"/>
    </xf>
    <xf numFmtId="0" fontId="25" fillId="0" borderId="165" xfId="9" applyFont="1" applyBorder="1" applyAlignment="1">
      <alignment vertical="center"/>
    </xf>
    <xf numFmtId="0" fontId="25" fillId="0" borderId="109" xfId="9" applyFont="1" applyBorder="1" applyAlignment="1">
      <alignment horizontal="right" vertical="center"/>
    </xf>
    <xf numFmtId="193" fontId="25" fillId="0" borderId="109" xfId="9" applyNumberFormat="1" applyFont="1" applyBorder="1" applyAlignment="1">
      <alignment horizontal="right" vertical="center"/>
    </xf>
    <xf numFmtId="193" fontId="25" fillId="0" borderId="83" xfId="9" applyNumberFormat="1" applyFont="1" applyBorder="1" applyAlignment="1">
      <alignment horizontal="right" vertical="center"/>
    </xf>
    <xf numFmtId="190" fontId="25" fillId="0" borderId="79" xfId="9" applyNumberFormat="1" applyFont="1" applyBorder="1" applyAlignment="1" applyProtection="1">
      <alignment horizontal="right" vertical="center"/>
      <protection locked="0"/>
    </xf>
    <xf numFmtId="190" fontId="25" fillId="0" borderId="30" xfId="9" applyNumberFormat="1" applyFont="1" applyBorder="1" applyAlignment="1" applyProtection="1">
      <alignment horizontal="right" vertical="center"/>
      <protection locked="0"/>
    </xf>
    <xf numFmtId="190" fontId="25" fillId="0" borderId="109" xfId="9" applyNumberFormat="1" applyFont="1" applyBorder="1" applyAlignment="1">
      <alignment horizontal="right" vertical="center"/>
    </xf>
    <xf numFmtId="205" fontId="25" fillId="0" borderId="123" xfId="9" applyNumberFormat="1" applyFont="1" applyBorder="1" applyAlignment="1" applyProtection="1">
      <alignment horizontal="right" vertical="center"/>
      <protection locked="0"/>
    </xf>
    <xf numFmtId="205" fontId="25" fillId="0" borderId="124" xfId="9" applyNumberFormat="1" applyFont="1" applyBorder="1" applyAlignment="1" applyProtection="1">
      <alignment horizontal="right" vertical="center"/>
      <protection locked="0"/>
    </xf>
    <xf numFmtId="205" fontId="25" fillId="0" borderId="127" xfId="9" applyNumberFormat="1" applyFont="1" applyBorder="1" applyAlignment="1" applyProtection="1">
      <alignment horizontal="right" vertical="center"/>
      <protection locked="0"/>
    </xf>
    <xf numFmtId="0" fontId="25" fillId="0" borderId="203" xfId="9" applyFont="1" applyBorder="1" applyAlignment="1">
      <alignment horizontal="center" vertical="center"/>
    </xf>
    <xf numFmtId="207" fontId="25" fillId="0" borderId="170" xfId="9" applyNumberFormat="1" applyFont="1" applyBorder="1" applyAlignment="1">
      <alignment horizontal="right" vertical="center"/>
    </xf>
    <xf numFmtId="207" fontId="25" fillId="0" borderId="134" xfId="9" applyNumberFormat="1" applyFont="1" applyBorder="1" applyAlignment="1">
      <alignment horizontal="right" vertical="center"/>
    </xf>
    <xf numFmtId="207" fontId="25" fillId="0" borderId="256" xfId="9" applyNumberFormat="1" applyFont="1" applyBorder="1" applyAlignment="1">
      <alignment horizontal="right" vertical="center"/>
    </xf>
    <xf numFmtId="207" fontId="25" fillId="0" borderId="204" xfId="9" applyNumberFormat="1" applyFont="1" applyBorder="1" applyAlignment="1">
      <alignment horizontal="right" vertical="center"/>
    </xf>
    <xf numFmtId="0" fontId="25" fillId="0" borderId="22" xfId="9" applyFont="1" applyBorder="1" applyAlignment="1">
      <alignment vertical="center"/>
    </xf>
    <xf numFmtId="205" fontId="25" fillId="0" borderId="70" xfId="9" applyNumberFormat="1" applyFont="1" applyBorder="1" applyAlignment="1">
      <alignment horizontal="right" vertical="center"/>
    </xf>
    <xf numFmtId="190" fontId="25" fillId="0" borderId="72" xfId="9" applyNumberFormat="1" applyFont="1" applyBorder="1" applyAlignment="1">
      <alignment horizontal="right" vertical="center"/>
    </xf>
    <xf numFmtId="190" fontId="25" fillId="0" borderId="151" xfId="9" applyNumberFormat="1" applyFont="1" applyBorder="1" applyAlignment="1">
      <alignment horizontal="right" vertical="center"/>
    </xf>
    <xf numFmtId="190" fontId="25" fillId="0" borderId="25" xfId="9" applyNumberFormat="1" applyFont="1" applyBorder="1" applyAlignment="1">
      <alignment horizontal="right" vertical="center"/>
    </xf>
    <xf numFmtId="193" fontId="25" fillId="0" borderId="122" xfId="9" applyNumberFormat="1" applyFont="1" applyBorder="1" applyAlignment="1">
      <alignment horizontal="right" vertical="center"/>
    </xf>
    <xf numFmtId="182" fontId="25" fillId="0" borderId="70" xfId="3" applyNumberFormat="1" applyFont="1" applyFill="1" applyBorder="1" applyAlignment="1">
      <alignment vertical="center"/>
    </xf>
    <xf numFmtId="182" fontId="25" fillId="0" borderId="177" xfId="3" applyNumberFormat="1" applyFont="1" applyFill="1" applyBorder="1" applyAlignment="1">
      <alignment vertical="center"/>
    </xf>
    <xf numFmtId="38" fontId="25" fillId="0" borderId="191" xfId="3" applyFont="1" applyFill="1" applyBorder="1" applyAlignment="1">
      <alignment horizontal="center" vertical="center"/>
    </xf>
    <xf numFmtId="38" fontId="25" fillId="0" borderId="94" xfId="3" applyFont="1" applyFill="1" applyBorder="1" applyAlignment="1">
      <alignment horizontal="center" vertical="center"/>
    </xf>
    <xf numFmtId="180" fontId="10" fillId="0" borderId="116" xfId="4" applyNumberFormat="1" applyFont="1" applyFill="1" applyBorder="1" applyAlignment="1">
      <alignment horizontal="right" vertical="center"/>
    </xf>
    <xf numFmtId="180" fontId="10" fillId="0" borderId="100" xfId="4" applyNumberFormat="1" applyFont="1" applyFill="1" applyBorder="1" applyAlignment="1">
      <alignment horizontal="right" vertical="center"/>
    </xf>
    <xf numFmtId="180" fontId="10" fillId="0" borderId="174" xfId="4" applyNumberFormat="1" applyFont="1" applyFill="1" applyBorder="1" applyAlignment="1">
      <alignment horizontal="right" vertical="center"/>
    </xf>
    <xf numFmtId="38" fontId="23" fillId="0" borderId="0" xfId="3" applyFont="1" applyFill="1" applyAlignment="1">
      <alignment horizontal="center" vertical="center"/>
    </xf>
    <xf numFmtId="38" fontId="22" fillId="0" borderId="0" xfId="3" applyFont="1" applyFill="1" applyAlignment="1">
      <alignment vertical="center"/>
    </xf>
    <xf numFmtId="38" fontId="34" fillId="0" borderId="0" xfId="3" applyFont="1" applyFill="1" applyAlignment="1">
      <alignment vertical="center"/>
    </xf>
    <xf numFmtId="38" fontId="34" fillId="0" borderId="57" xfId="3" applyFont="1" applyFill="1" applyBorder="1" applyAlignment="1">
      <alignment horizontal="center" textRotation="255"/>
    </xf>
    <xf numFmtId="38" fontId="34" fillId="0" borderId="57" xfId="3" applyFont="1" applyFill="1" applyBorder="1" applyAlignment="1">
      <alignment vertical="center"/>
    </xf>
    <xf numFmtId="38" fontId="34" fillId="0" borderId="168" xfId="3" applyFont="1" applyFill="1" applyBorder="1" applyAlignment="1">
      <alignment vertical="center"/>
    </xf>
    <xf numFmtId="38" fontId="66" fillId="0" borderId="168" xfId="3" applyFont="1" applyFill="1" applyBorder="1" applyAlignment="1">
      <alignment horizontal="center" vertical="center"/>
    </xf>
    <xf numFmtId="38" fontId="65" fillId="0" borderId="65" xfId="3" applyFont="1" applyFill="1" applyBorder="1" applyAlignment="1">
      <alignment horizontal="center" vertical="center"/>
    </xf>
    <xf numFmtId="38" fontId="34" fillId="0" borderId="0" xfId="3" applyFont="1" applyFill="1" applyBorder="1" applyAlignment="1">
      <alignment horizontal="center" textRotation="255"/>
    </xf>
    <xf numFmtId="38" fontId="34" fillId="0" borderId="1" xfId="3" applyFont="1" applyFill="1" applyBorder="1" applyAlignment="1">
      <alignment vertical="center"/>
    </xf>
    <xf numFmtId="38" fontId="34" fillId="0" borderId="170" xfId="3" applyFont="1" applyFill="1" applyBorder="1" applyAlignment="1"/>
    <xf numFmtId="38" fontId="66" fillId="0" borderId="170" xfId="3" applyFont="1" applyFill="1" applyBorder="1" applyAlignment="1">
      <alignment horizontal="center" vertical="center"/>
    </xf>
    <xf numFmtId="38" fontId="65" fillId="0" borderId="136" xfId="3" applyFont="1" applyFill="1" applyBorder="1" applyAlignment="1">
      <alignment horizontal="right" vertical="center"/>
    </xf>
    <xf numFmtId="38" fontId="34" fillId="0" borderId="217" xfId="3" applyFont="1" applyFill="1" applyBorder="1" applyAlignment="1">
      <alignment horizontal="center" vertical="center" textRotation="255"/>
    </xf>
    <xf numFmtId="38" fontId="65" fillId="0" borderId="252" xfId="3" applyFont="1" applyFill="1" applyBorder="1" applyAlignment="1">
      <alignment horizontal="center" vertical="center"/>
    </xf>
    <xf numFmtId="38" fontId="34" fillId="0" borderId="138" xfId="3" applyFont="1" applyFill="1" applyBorder="1" applyAlignment="1">
      <alignment horizontal="center" vertical="center" textRotation="255"/>
    </xf>
    <xf numFmtId="38" fontId="65" fillId="0" borderId="192" xfId="3" applyFont="1" applyFill="1" applyBorder="1" applyAlignment="1">
      <alignment horizontal="center" vertical="center"/>
    </xf>
    <xf numFmtId="38" fontId="34" fillId="0" borderId="104" xfId="3" applyFont="1" applyFill="1" applyBorder="1" applyAlignment="1">
      <alignment horizontal="center" vertical="center" textRotation="255"/>
    </xf>
    <xf numFmtId="38" fontId="65" fillId="0" borderId="166" xfId="3" applyFont="1" applyFill="1" applyBorder="1" applyAlignment="1">
      <alignment horizontal="center" vertical="center"/>
    </xf>
    <xf numFmtId="198" fontId="64" fillId="0" borderId="83" xfId="3" applyNumberFormat="1" applyFont="1" applyFill="1" applyBorder="1" applyAlignment="1">
      <alignment vertical="center" shrinkToFit="1"/>
    </xf>
    <xf numFmtId="38" fontId="34" fillId="0" borderId="153" xfId="3" applyFont="1" applyFill="1" applyBorder="1" applyAlignment="1">
      <alignment horizontal="center" vertical="center" textRotation="255"/>
    </xf>
    <xf numFmtId="38" fontId="65" fillId="0" borderId="171" xfId="3" applyFont="1" applyFill="1" applyBorder="1" applyAlignment="1">
      <alignment horizontal="center" vertical="center"/>
    </xf>
    <xf numFmtId="38" fontId="34" fillId="0" borderId="208" xfId="3" applyFont="1" applyFill="1" applyBorder="1" applyAlignment="1">
      <alignment horizontal="center" vertical="center" textRotation="255"/>
    </xf>
    <xf numFmtId="38" fontId="34" fillId="0" borderId="78" xfId="3" applyFont="1" applyFill="1" applyBorder="1" applyAlignment="1">
      <alignment horizontal="center" vertical="center" textRotation="255"/>
    </xf>
    <xf numFmtId="38" fontId="34" fillId="0" borderId="156" xfId="3" applyFont="1" applyFill="1" applyBorder="1" applyAlignment="1">
      <alignment horizontal="center" vertical="center" textRotation="255"/>
    </xf>
    <xf numFmtId="38" fontId="34" fillId="0" borderId="1" xfId="3" applyFont="1" applyFill="1" applyBorder="1" applyAlignment="1">
      <alignment horizontal="center" vertical="center" textRotation="255"/>
    </xf>
    <xf numFmtId="38" fontId="64" fillId="0" borderId="208" xfId="3" applyFont="1" applyFill="1" applyBorder="1" applyAlignment="1">
      <alignment horizontal="center" vertical="center" textRotation="255"/>
    </xf>
    <xf numFmtId="38" fontId="64" fillId="0" borderId="138" xfId="3" applyFont="1" applyFill="1" applyBorder="1" applyAlignment="1">
      <alignment horizontal="center" vertical="center" textRotation="255"/>
    </xf>
    <xf numFmtId="38" fontId="64" fillId="0" borderId="156" xfId="3" applyFont="1" applyFill="1" applyBorder="1" applyAlignment="1">
      <alignment horizontal="center" vertical="center" textRotation="255"/>
    </xf>
    <xf numFmtId="38" fontId="65" fillId="0" borderId="166" xfId="3" applyFont="1" applyFill="1" applyBorder="1" applyAlignment="1">
      <alignment horizontal="center" vertical="center" wrapText="1"/>
    </xf>
    <xf numFmtId="38" fontId="65" fillId="0" borderId="192" xfId="3" applyFont="1" applyFill="1" applyBorder="1" applyAlignment="1">
      <alignment horizontal="center" vertical="center" wrapText="1"/>
    </xf>
    <xf numFmtId="38" fontId="64" fillId="0" borderId="146" xfId="3" applyFont="1" applyFill="1" applyBorder="1" applyAlignment="1">
      <alignment horizontal="center" vertical="center" textRotation="255"/>
    </xf>
    <xf numFmtId="38" fontId="65" fillId="0" borderId="177" xfId="3" applyFont="1" applyFill="1" applyBorder="1" applyAlignment="1">
      <alignment horizontal="center" vertical="center"/>
    </xf>
    <xf numFmtId="0" fontId="25" fillId="0" borderId="0" xfId="8" applyFont="1" applyAlignment="1">
      <alignment vertical="top"/>
    </xf>
    <xf numFmtId="0" fontId="22" fillId="0" borderId="0" xfId="9" applyFont="1" applyAlignment="1" applyProtection="1">
      <alignment vertical="center"/>
      <protection locked="0"/>
    </xf>
    <xf numFmtId="0" fontId="34" fillId="0" borderId="0" xfId="9" applyFont="1" applyAlignment="1" applyProtection="1">
      <alignment vertical="center"/>
      <protection locked="0"/>
    </xf>
    <xf numFmtId="0" fontId="27" fillId="0" borderId="0" xfId="9" applyFont="1" applyAlignment="1" applyProtection="1">
      <alignment vertical="center"/>
      <protection locked="0"/>
    </xf>
    <xf numFmtId="190" fontId="25" fillId="0" borderId="0" xfId="9" applyNumberFormat="1" applyFont="1" applyAlignment="1">
      <alignment horizontal="right" vertical="center"/>
    </xf>
    <xf numFmtId="38" fontId="25" fillId="0" borderId="0" xfId="3" applyFont="1" applyFill="1" applyBorder="1" applyAlignment="1">
      <alignment horizontal="center" vertical="center" shrinkToFit="1"/>
    </xf>
    <xf numFmtId="38" fontId="25" fillId="0" borderId="12" xfId="3" applyFont="1" applyFill="1" applyBorder="1" applyAlignment="1">
      <alignment horizontal="center" vertical="center"/>
    </xf>
    <xf numFmtId="38" fontId="25" fillId="0" borderId="57" xfId="3" applyFont="1" applyFill="1" applyBorder="1" applyAlignment="1">
      <alignment horizontal="center" vertical="center"/>
    </xf>
    <xf numFmtId="38" fontId="36" fillId="0" borderId="225" xfId="3" applyFont="1" applyFill="1" applyBorder="1" applyAlignment="1">
      <alignment horizontal="center" vertical="center"/>
    </xf>
    <xf numFmtId="0" fontId="25" fillId="0" borderId="1" xfId="9" applyFont="1" applyBorder="1" applyAlignment="1">
      <alignment horizontal="center" vertical="center"/>
    </xf>
    <xf numFmtId="0" fontId="25" fillId="0" borderId="171" xfId="9" applyFont="1" applyBorder="1" applyAlignment="1">
      <alignment horizontal="center" vertical="center"/>
    </xf>
    <xf numFmtId="0" fontId="25" fillId="0" borderId="153" xfId="9" applyFont="1" applyBorder="1" applyAlignment="1">
      <alignment horizontal="center" vertical="center"/>
    </xf>
    <xf numFmtId="0" fontId="25" fillId="0" borderId="112" xfId="9" applyFont="1" applyBorder="1" applyAlignment="1">
      <alignment horizontal="center" vertical="center"/>
    </xf>
    <xf numFmtId="193" fontId="25" fillId="0" borderId="92" xfId="3" applyNumberFormat="1" applyFont="1" applyFill="1" applyBorder="1" applyAlignment="1" applyProtection="1">
      <alignment vertical="center"/>
    </xf>
    <xf numFmtId="193" fontId="25" fillId="0" borderId="92" xfId="3" applyNumberFormat="1" applyFont="1" applyFill="1" applyBorder="1" applyAlignment="1">
      <alignment vertical="center"/>
    </xf>
    <xf numFmtId="0" fontId="25" fillId="0" borderId="0" xfId="9" applyFont="1" applyAlignment="1">
      <alignment horizontal="center" vertical="center"/>
    </xf>
    <xf numFmtId="0" fontId="25" fillId="0" borderId="14" xfId="9" applyFont="1" applyBorder="1" applyAlignment="1">
      <alignment horizontal="center" vertical="center"/>
    </xf>
    <xf numFmtId="187" fontId="25" fillId="0" borderId="176" xfId="3" applyNumberFormat="1" applyFont="1" applyFill="1" applyBorder="1" applyAlignment="1">
      <alignment vertical="center"/>
    </xf>
    <xf numFmtId="0" fontId="34" fillId="0" borderId="57" xfId="9" applyFont="1" applyBorder="1" applyAlignment="1">
      <alignment vertical="center"/>
    </xf>
    <xf numFmtId="0" fontId="25" fillId="0" borderId="12" xfId="9" applyFont="1" applyBorder="1" applyAlignment="1">
      <alignment horizontal="center" vertical="center"/>
    </xf>
    <xf numFmtId="0" fontId="25" fillId="0" borderId="124" xfId="9" applyFont="1" applyBorder="1" applyAlignment="1">
      <alignment horizontal="center" vertical="center"/>
    </xf>
    <xf numFmtId="205" fontId="25" fillId="0" borderId="78" xfId="3" applyNumberFormat="1" applyFont="1" applyFill="1" applyBorder="1" applyAlignment="1" applyProtection="1">
      <alignment vertical="center"/>
      <protection locked="0"/>
    </xf>
    <xf numFmtId="38" fontId="25" fillId="0" borderId="105" xfId="3" applyFont="1" applyFill="1" applyBorder="1" applyAlignment="1">
      <alignment horizontal="center" vertical="center"/>
    </xf>
    <xf numFmtId="38" fontId="25" fillId="0" borderId="109" xfId="3" applyFont="1" applyFill="1" applyBorder="1" applyAlignment="1">
      <alignment horizontal="center" vertical="center"/>
    </xf>
    <xf numFmtId="0" fontId="22" fillId="0" borderId="0" xfId="9" applyFont="1" applyAlignment="1">
      <alignment vertical="center"/>
    </xf>
    <xf numFmtId="0" fontId="25" fillId="0" borderId="130" xfId="9" applyFont="1" applyBorder="1" applyAlignment="1">
      <alignment vertical="center"/>
    </xf>
    <xf numFmtId="0" fontId="25" fillId="0" borderId="120" xfId="9" applyFont="1" applyBorder="1" applyAlignment="1">
      <alignment horizontal="center" vertical="center"/>
    </xf>
    <xf numFmtId="0" fontId="25" fillId="0" borderId="0" xfId="9" applyFont="1" applyAlignment="1">
      <alignment vertical="center"/>
    </xf>
    <xf numFmtId="0" fontId="25" fillId="0" borderId="123" xfId="9" applyFont="1" applyBorder="1" applyAlignment="1">
      <alignment horizontal="center" vertical="center"/>
    </xf>
    <xf numFmtId="0" fontId="25" fillId="0" borderId="78" xfId="9" applyFont="1" applyBorder="1" applyAlignment="1">
      <alignment horizontal="distributed" vertical="center"/>
    </xf>
    <xf numFmtId="0" fontId="25" fillId="0" borderId="86" xfId="9" applyFont="1" applyBorder="1" applyAlignment="1">
      <alignment horizontal="distributed" vertical="center"/>
    </xf>
    <xf numFmtId="0" fontId="25" fillId="0" borderId="176" xfId="9" applyFont="1" applyBorder="1" applyAlignment="1">
      <alignment horizontal="distributed" vertical="center"/>
    </xf>
    <xf numFmtId="0" fontId="1" fillId="0" borderId="77" xfId="1" applyBorder="1" applyAlignment="1">
      <alignment horizontal="center"/>
    </xf>
    <xf numFmtId="0" fontId="1" fillId="0" borderId="100" xfId="1" applyBorder="1" applyAlignment="1">
      <alignment horizontal="center"/>
    </xf>
    <xf numFmtId="0" fontId="7" fillId="6" borderId="85" xfId="1" applyFont="1" applyFill="1" applyBorder="1" applyAlignment="1">
      <alignment horizontal="left" vertical="center" wrapText="1"/>
    </xf>
    <xf numFmtId="0" fontId="7" fillId="6" borderId="88" xfId="1" applyFont="1" applyFill="1" applyBorder="1" applyAlignment="1">
      <alignment horizontal="left" vertical="center" wrapText="1"/>
    </xf>
    <xf numFmtId="180" fontId="18" fillId="0" borderId="85" xfId="4" applyNumberFormat="1" applyFont="1" applyFill="1" applyBorder="1" applyAlignment="1">
      <alignment vertical="center"/>
    </xf>
    <xf numFmtId="180" fontId="25" fillId="0" borderId="188" xfId="4" applyNumberFormat="1" applyFont="1" applyFill="1" applyBorder="1" applyAlignment="1">
      <alignment vertical="center"/>
    </xf>
    <xf numFmtId="180" fontId="25" fillId="0" borderId="187" xfId="4" applyNumberFormat="1" applyFont="1" applyFill="1" applyBorder="1" applyAlignment="1">
      <alignment vertical="center"/>
    </xf>
    <xf numFmtId="180" fontId="25" fillId="0" borderId="184" xfId="4" applyNumberFormat="1" applyFont="1" applyFill="1" applyBorder="1" applyAlignment="1">
      <alignment vertical="center"/>
    </xf>
    <xf numFmtId="180" fontId="25" fillId="0" borderId="185" xfId="4" applyNumberFormat="1" applyFont="1" applyFill="1" applyBorder="1" applyAlignment="1">
      <alignment vertical="center"/>
    </xf>
    <xf numFmtId="180" fontId="18" fillId="0" borderId="8" xfId="4" applyNumberFormat="1" applyFont="1" applyFill="1" applyBorder="1" applyAlignment="1">
      <alignment vertical="center"/>
    </xf>
    <xf numFmtId="180" fontId="18" fillId="0" borderId="164" xfId="4" applyNumberFormat="1" applyFont="1" applyFill="1" applyBorder="1" applyAlignment="1">
      <alignment vertical="center"/>
    </xf>
    <xf numFmtId="180" fontId="18" fillId="0" borderId="148" xfId="4" applyNumberFormat="1" applyFont="1" applyFill="1" applyBorder="1" applyAlignment="1">
      <alignment vertical="center"/>
    </xf>
    <xf numFmtId="179" fontId="18" fillId="0" borderId="85" xfId="3" applyNumberFormat="1" applyFont="1" applyFill="1" applyBorder="1" applyAlignment="1">
      <alignment vertical="center"/>
    </xf>
    <xf numFmtId="179" fontId="18" fillId="0" borderId="164" xfId="3" applyNumberFormat="1" applyFont="1" applyFill="1" applyBorder="1" applyAlignment="1">
      <alignment vertical="center"/>
    </xf>
    <xf numFmtId="176" fontId="18" fillId="0" borderId="8" xfId="3" applyNumberFormat="1" applyFont="1" applyFill="1" applyBorder="1" applyAlignment="1">
      <alignment vertical="center"/>
    </xf>
    <xf numFmtId="176" fontId="18" fillId="0" borderId="164" xfId="3" applyNumberFormat="1" applyFont="1" applyFill="1" applyBorder="1" applyAlignment="1">
      <alignment vertical="center"/>
    </xf>
    <xf numFmtId="176" fontId="18" fillId="0" borderId="86" xfId="3" applyNumberFormat="1" applyFont="1" applyFill="1" applyBorder="1" applyAlignment="1">
      <alignment vertical="center"/>
    </xf>
    <xf numFmtId="176" fontId="18" fillId="0" borderId="148" xfId="3" applyNumberFormat="1" applyFont="1" applyFill="1" applyBorder="1" applyAlignment="1">
      <alignment vertical="center"/>
    </xf>
    <xf numFmtId="176" fontId="18" fillId="0" borderId="85" xfId="3" applyNumberFormat="1" applyFont="1" applyFill="1" applyBorder="1" applyAlignment="1">
      <alignment vertical="center"/>
    </xf>
    <xf numFmtId="179" fontId="25" fillId="0" borderId="164" xfId="3" applyNumberFormat="1" applyFont="1" applyFill="1" applyBorder="1" applyAlignment="1">
      <alignment vertical="center"/>
    </xf>
    <xf numFmtId="179" fontId="25" fillId="0" borderId="8" xfId="3" applyNumberFormat="1" applyFont="1" applyFill="1" applyBorder="1" applyAlignment="1">
      <alignment vertical="center"/>
    </xf>
    <xf numFmtId="179" fontId="18" fillId="0" borderId="8" xfId="3" applyNumberFormat="1" applyFont="1" applyFill="1" applyBorder="1" applyAlignment="1">
      <alignment vertical="center"/>
    </xf>
    <xf numFmtId="179" fontId="18" fillId="0" borderId="86" xfId="3" applyNumberFormat="1" applyFont="1" applyFill="1" applyBorder="1" applyAlignment="1">
      <alignment vertical="center"/>
    </xf>
    <xf numFmtId="179" fontId="25" fillId="0" borderId="77" xfId="3" applyNumberFormat="1" applyFont="1" applyFill="1" applyBorder="1" applyAlignment="1">
      <alignment vertical="center"/>
    </xf>
    <xf numFmtId="179" fontId="25" fillId="0" borderId="183" xfId="3" applyNumberFormat="1" applyFont="1" applyFill="1" applyBorder="1" applyAlignment="1">
      <alignment vertical="center"/>
    </xf>
    <xf numFmtId="179" fontId="25" fillId="0" borderId="164" xfId="3" applyNumberFormat="1" applyFont="1" applyFill="1" applyBorder="1" applyAlignment="1">
      <alignment vertical="center" shrinkToFit="1"/>
    </xf>
    <xf numFmtId="179" fontId="25" fillId="0" borderId="8" xfId="3" applyNumberFormat="1" applyFont="1" applyFill="1" applyBorder="1" applyAlignment="1">
      <alignment vertical="center" shrinkToFit="1"/>
    </xf>
    <xf numFmtId="179" fontId="25" fillId="0" borderId="86" xfId="3" applyNumberFormat="1" applyFont="1" applyFill="1" applyBorder="1" applyAlignment="1">
      <alignment vertical="center" shrinkToFit="1"/>
    </xf>
    <xf numFmtId="179" fontId="25" fillId="0" borderId="85" xfId="3" applyNumberFormat="1" applyFont="1" applyFill="1" applyBorder="1" applyAlignment="1">
      <alignment vertical="center"/>
    </xf>
    <xf numFmtId="179" fontId="25" fillId="0" borderId="183" xfId="3" applyNumberFormat="1" applyFont="1" applyFill="1" applyBorder="1" applyAlignment="1">
      <alignment vertical="center" shrinkToFit="1"/>
    </xf>
    <xf numFmtId="179" fontId="25" fillId="0" borderId="6" xfId="3" applyNumberFormat="1" applyFont="1" applyFill="1" applyBorder="1" applyAlignment="1">
      <alignment vertical="center" shrinkToFit="1"/>
    </xf>
    <xf numFmtId="179" fontId="25" fillId="0" borderId="98" xfId="3" applyNumberFormat="1" applyFont="1" applyFill="1" applyBorder="1" applyAlignment="1">
      <alignment vertical="center" shrinkToFit="1"/>
    </xf>
    <xf numFmtId="179" fontId="25" fillId="0" borderId="6" xfId="3" applyNumberFormat="1" applyFont="1" applyFill="1" applyBorder="1" applyAlignment="1">
      <alignment vertical="center"/>
    </xf>
    <xf numFmtId="38" fontId="25" fillId="0" borderId="0" xfId="3" applyFont="1" applyFill="1" applyBorder="1" applyAlignment="1">
      <alignment horizontal="center" vertical="center" shrinkToFit="1"/>
    </xf>
    <xf numFmtId="38" fontId="25" fillId="0" borderId="103" xfId="3" applyFont="1" applyFill="1" applyBorder="1" applyAlignment="1">
      <alignment horizontal="center" vertical="center"/>
    </xf>
    <xf numFmtId="38" fontId="25" fillId="0" borderId="79" xfId="3" applyFont="1" applyFill="1" applyBorder="1" applyAlignment="1">
      <alignment horizontal="center" vertical="center"/>
    </xf>
    <xf numFmtId="38" fontId="25" fillId="0" borderId="41" xfId="3" applyFont="1" applyFill="1" applyBorder="1" applyAlignment="1">
      <alignment horizontal="center" vertical="center"/>
    </xf>
    <xf numFmtId="38" fontId="25" fillId="0" borderId="97" xfId="3" applyFont="1" applyFill="1" applyBorder="1" applyAlignment="1">
      <alignment horizontal="center" vertical="center"/>
    </xf>
    <xf numFmtId="38" fontId="25" fillId="0" borderId="44" xfId="3" applyFont="1" applyFill="1" applyBorder="1" applyAlignment="1">
      <alignment horizontal="center" vertical="center"/>
    </xf>
    <xf numFmtId="38" fontId="25" fillId="0" borderId="175" xfId="3" applyFont="1" applyFill="1" applyBorder="1" applyAlignment="1">
      <alignment horizontal="center" vertical="center"/>
    </xf>
    <xf numFmtId="38" fontId="25" fillId="0" borderId="14" xfId="3" applyFont="1" applyFill="1" applyBorder="1" applyAlignment="1">
      <alignment horizontal="right" vertical="center"/>
    </xf>
    <xf numFmtId="38" fontId="25" fillId="0" borderId="18" xfId="3" applyFont="1" applyFill="1" applyBorder="1" applyAlignment="1">
      <alignment horizontal="center" vertical="center"/>
    </xf>
    <xf numFmtId="38" fontId="25" fillId="0" borderId="19" xfId="3" applyFont="1" applyFill="1" applyBorder="1" applyAlignment="1">
      <alignment horizontal="center" vertical="center"/>
    </xf>
    <xf numFmtId="38" fontId="25" fillId="0" borderId="54" xfId="3" applyFont="1" applyFill="1" applyBorder="1" applyAlignment="1">
      <alignment horizontal="center" vertical="center"/>
    </xf>
    <xf numFmtId="38" fontId="25" fillId="0" borderId="11" xfId="3" applyFont="1" applyFill="1" applyBorder="1" applyAlignment="1">
      <alignment horizontal="center" vertical="center"/>
    </xf>
    <xf numFmtId="38" fontId="25" fillId="0" borderId="51" xfId="3" applyFont="1" applyFill="1" applyBorder="1" applyAlignment="1">
      <alignment horizontal="center" vertical="center"/>
    </xf>
    <xf numFmtId="38" fontId="25" fillId="0" borderId="113" xfId="3" applyFont="1" applyFill="1" applyBorder="1" applyAlignment="1">
      <alignment horizontal="center" vertical="center"/>
    </xf>
    <xf numFmtId="184" fontId="25" fillId="0" borderId="51" xfId="3" applyNumberFormat="1" applyFont="1" applyFill="1" applyBorder="1" applyAlignment="1">
      <alignment horizontal="center" vertical="center"/>
    </xf>
    <xf numFmtId="184" fontId="25" fillId="0" borderId="113" xfId="3" applyNumberFormat="1" applyFont="1" applyFill="1" applyBorder="1" applyAlignment="1">
      <alignment horizontal="center" vertical="center"/>
    </xf>
    <xf numFmtId="38" fontId="25" fillId="0" borderId="202" xfId="3" applyFont="1" applyFill="1" applyBorder="1" applyAlignment="1">
      <alignment horizontal="center" vertical="center" wrapText="1"/>
    </xf>
    <xf numFmtId="38" fontId="25" fillId="0" borderId="97" xfId="3" applyFont="1" applyFill="1" applyBorder="1" applyAlignment="1">
      <alignment horizontal="right" vertical="center"/>
    </xf>
    <xf numFmtId="38" fontId="25" fillId="0" borderId="77" xfId="3" applyFont="1" applyFill="1" applyBorder="1" applyAlignment="1">
      <alignment horizontal="right" vertical="center"/>
    </xf>
    <xf numFmtId="38" fontId="25" fillId="0" borderId="96" xfId="3" applyFont="1" applyFill="1" applyBorder="1" applyAlignment="1">
      <alignment horizontal="center" vertical="center"/>
    </xf>
    <xf numFmtId="38" fontId="25" fillId="0" borderId="183" xfId="3" applyFont="1" applyFill="1" applyBorder="1" applyAlignment="1">
      <alignment horizontal="center" vertical="center"/>
    </xf>
    <xf numFmtId="38" fontId="25" fillId="0" borderId="175" xfId="3" applyFont="1" applyFill="1" applyBorder="1" applyAlignment="1">
      <alignment horizontal="right" vertical="center"/>
    </xf>
    <xf numFmtId="38" fontId="25" fillId="0" borderId="185" xfId="3" applyFont="1" applyFill="1" applyBorder="1" applyAlignment="1">
      <alignment horizontal="right" vertical="center"/>
    </xf>
    <xf numFmtId="38" fontId="25" fillId="0" borderId="45" xfId="3" applyFont="1" applyFill="1" applyBorder="1" applyAlignment="1">
      <alignment horizontal="center" vertical="center"/>
    </xf>
    <xf numFmtId="38" fontId="25" fillId="0" borderId="187" xfId="3" applyFont="1" applyFill="1" applyBorder="1" applyAlignment="1">
      <alignment horizontal="center" vertical="center"/>
    </xf>
    <xf numFmtId="38" fontId="25" fillId="0" borderId="50" xfId="3" applyFont="1" applyFill="1" applyBorder="1" applyAlignment="1">
      <alignment horizontal="center" vertical="center"/>
    </xf>
    <xf numFmtId="38" fontId="25" fillId="0" borderId="113" xfId="3" applyFont="1" applyFill="1" applyBorder="1" applyAlignment="1">
      <alignment horizontal="right" vertical="center"/>
    </xf>
    <xf numFmtId="38" fontId="25" fillId="0" borderId="114" xfId="3" applyFont="1" applyFill="1" applyBorder="1" applyAlignment="1">
      <alignment horizontal="right" vertical="center"/>
    </xf>
    <xf numFmtId="38" fontId="25" fillId="0" borderId="2" xfId="3" applyFont="1" applyFill="1" applyBorder="1" applyAlignment="1">
      <alignment horizontal="center" vertical="center"/>
    </xf>
    <xf numFmtId="38" fontId="25" fillId="0" borderId="195" xfId="3" applyFont="1" applyFill="1" applyBorder="1" applyAlignment="1">
      <alignment horizontal="center" vertical="center"/>
    </xf>
    <xf numFmtId="184" fontId="25" fillId="0" borderId="113" xfId="3" applyNumberFormat="1" applyFont="1" applyFill="1" applyBorder="1" applyAlignment="1">
      <alignment horizontal="right" vertical="center"/>
    </xf>
    <xf numFmtId="184" fontId="25" fillId="0" borderId="114" xfId="3" applyNumberFormat="1" applyFont="1" applyFill="1" applyBorder="1" applyAlignment="1">
      <alignment horizontal="right" vertical="center"/>
    </xf>
    <xf numFmtId="184" fontId="25" fillId="0" borderId="2" xfId="3" applyNumberFormat="1" applyFont="1" applyFill="1" applyBorder="1" applyAlignment="1">
      <alignment horizontal="center" vertical="center"/>
    </xf>
    <xf numFmtId="184" fontId="25" fillId="0" borderId="195" xfId="3" applyNumberFormat="1" applyFont="1" applyFill="1" applyBorder="1" applyAlignment="1">
      <alignment horizontal="center" vertical="center"/>
    </xf>
    <xf numFmtId="38" fontId="25" fillId="0" borderId="197" xfId="3" applyFont="1" applyFill="1" applyBorder="1" applyAlignment="1">
      <alignment horizontal="center" vertical="center"/>
    </xf>
    <xf numFmtId="38" fontId="25" fillId="0" borderId="211" xfId="3" applyFont="1" applyFill="1" applyBorder="1" applyAlignment="1">
      <alignment horizontal="center" vertical="center"/>
    </xf>
    <xf numFmtId="38" fontId="25" fillId="0" borderId="162" xfId="3" applyFont="1" applyFill="1" applyBorder="1" applyAlignment="1">
      <alignment horizontal="center" vertical="center"/>
    </xf>
    <xf numFmtId="38" fontId="25" fillId="0" borderId="141" xfId="3" applyFont="1" applyFill="1" applyBorder="1" applyAlignment="1">
      <alignment horizontal="center" vertical="center"/>
    </xf>
    <xf numFmtId="38" fontId="25" fillId="0" borderId="90" xfId="3" applyFont="1" applyFill="1" applyBorder="1" applyAlignment="1">
      <alignment horizontal="center" vertical="center"/>
    </xf>
    <xf numFmtId="38" fontId="25" fillId="0" borderId="91" xfId="3" applyFont="1" applyFill="1" applyBorder="1" applyAlignment="1">
      <alignment horizontal="center" vertical="center"/>
    </xf>
    <xf numFmtId="38" fontId="25" fillId="0" borderId="57" xfId="3" applyFont="1" applyFill="1" applyBorder="1" applyAlignment="1">
      <alignment horizontal="center" vertical="center"/>
    </xf>
    <xf numFmtId="38" fontId="25" fillId="0" borderId="1" xfId="3" applyFont="1" applyFill="1" applyBorder="1" applyAlignment="1">
      <alignment horizontal="center" vertical="center"/>
    </xf>
    <xf numFmtId="38" fontId="48" fillId="0" borderId="18" xfId="3" applyFont="1" applyFill="1" applyBorder="1" applyAlignment="1">
      <alignment horizontal="center" vertical="center"/>
    </xf>
    <xf numFmtId="38" fontId="48" fillId="0" borderId="54" xfId="3" applyFont="1" applyFill="1" applyBorder="1" applyAlignment="1">
      <alignment horizontal="center" vertical="center"/>
    </xf>
    <xf numFmtId="38" fontId="36" fillId="0" borderId="225" xfId="3" applyFont="1" applyFill="1" applyBorder="1" applyAlignment="1">
      <alignment horizontal="center" vertical="center"/>
    </xf>
    <xf numFmtId="38" fontId="36" fillId="0" borderId="131" xfId="3" applyFont="1" applyFill="1" applyBorder="1" applyAlignment="1">
      <alignment horizontal="center" vertical="center"/>
    </xf>
    <xf numFmtId="38" fontId="65" fillId="0" borderId="50" xfId="3" applyFont="1" applyFill="1" applyBorder="1" applyAlignment="1">
      <alignment horizontal="center" vertical="center"/>
    </xf>
    <xf numFmtId="38" fontId="65" fillId="0" borderId="112" xfId="3" applyFont="1" applyFill="1" applyBorder="1" applyAlignment="1">
      <alignment horizontal="center" vertical="center"/>
    </xf>
    <xf numFmtId="38" fontId="65" fillId="0" borderId="195" xfId="3" applyFont="1" applyFill="1" applyBorder="1" applyAlignment="1">
      <alignment horizontal="center" vertical="center"/>
    </xf>
    <xf numFmtId="38" fontId="64" fillId="0" borderId="206" xfId="3" applyFont="1" applyFill="1" applyBorder="1" applyAlignment="1">
      <alignment horizontal="center" vertical="center" textRotation="255" shrinkToFit="1"/>
    </xf>
    <xf numFmtId="38" fontId="65" fillId="0" borderId="217" xfId="3" applyFont="1" applyFill="1" applyBorder="1" applyAlignment="1">
      <alignment horizontal="distributed" vertical="center"/>
    </xf>
    <xf numFmtId="38" fontId="65" fillId="0" borderId="78" xfId="3" applyFont="1" applyFill="1" applyBorder="1" applyAlignment="1">
      <alignment horizontal="distributed" vertical="center"/>
    </xf>
    <xf numFmtId="38" fontId="65" fillId="0" borderId="104" xfId="3" applyFont="1" applyFill="1" applyBorder="1" applyAlignment="1">
      <alignment horizontal="distributed" vertical="center"/>
    </xf>
    <xf numFmtId="38" fontId="65" fillId="0" borderId="104" xfId="3" applyFont="1" applyFill="1" applyBorder="1" applyAlignment="1">
      <alignment horizontal="distributed" vertical="center" wrapText="1"/>
    </xf>
    <xf numFmtId="38" fontId="65" fillId="0" borderId="78" xfId="3" applyFont="1" applyFill="1" applyBorder="1" applyAlignment="1">
      <alignment horizontal="distributed" vertical="center" wrapText="1"/>
    </xf>
    <xf numFmtId="38" fontId="65" fillId="0" borderId="14" xfId="3" applyFont="1" applyFill="1" applyBorder="1" applyAlignment="1">
      <alignment horizontal="distributed" vertical="center"/>
    </xf>
    <xf numFmtId="38" fontId="34" fillId="0" borderId="147" xfId="3" applyFont="1" applyFill="1" applyBorder="1" applyAlignment="1">
      <alignment horizontal="center" vertical="center" textRotation="255" shrinkToFit="1"/>
    </xf>
    <xf numFmtId="38" fontId="34" fillId="0" borderId="148" xfId="3" applyFont="1" applyFill="1" applyBorder="1" applyAlignment="1">
      <alignment horizontal="center" vertical="center" textRotation="255" shrinkToFit="1"/>
    </xf>
    <xf numFmtId="38" fontId="34" fillId="0" borderId="149" xfId="3" applyFont="1" applyFill="1" applyBorder="1" applyAlignment="1">
      <alignment horizontal="center" vertical="center" textRotation="255" shrinkToFit="1"/>
    </xf>
    <xf numFmtId="38" fontId="65" fillId="0" borderId="98" xfId="3" applyFont="1" applyFill="1" applyBorder="1" applyAlignment="1">
      <alignment horizontal="distributed" vertical="center"/>
    </xf>
    <xf numFmtId="38" fontId="65" fillId="0" borderId="86" xfId="3" applyFont="1" applyFill="1" applyBorder="1" applyAlignment="1">
      <alignment horizontal="distributed" vertical="center"/>
    </xf>
    <xf numFmtId="38" fontId="65" fillId="0" borderId="92" xfId="3" applyFont="1" applyFill="1" applyBorder="1" applyAlignment="1">
      <alignment horizontal="distributed" vertical="center"/>
    </xf>
    <xf numFmtId="38" fontId="51" fillId="0" borderId="0" xfId="3" applyFont="1" applyFill="1" applyBorder="1" applyAlignment="1">
      <alignment horizontal="distributed" vertical="center"/>
    </xf>
    <xf numFmtId="38" fontId="51" fillId="0" borderId="14" xfId="3" applyFont="1" applyFill="1" applyBorder="1" applyAlignment="1">
      <alignment horizontal="distributed" vertical="center"/>
    </xf>
    <xf numFmtId="38" fontId="64" fillId="0" borderId="14" xfId="3" applyFont="1" applyFill="1" applyBorder="1" applyAlignment="1">
      <alignment horizontal="center" vertical="center"/>
    </xf>
    <xf numFmtId="38" fontId="34" fillId="0" borderId="15" xfId="3" applyFont="1" applyFill="1" applyBorder="1" applyAlignment="1">
      <alignment horizontal="center" textRotation="255"/>
    </xf>
    <xf numFmtId="38" fontId="34" fillId="0" borderId="169" xfId="3" applyFont="1" applyFill="1" applyBorder="1" applyAlignment="1">
      <alignment horizontal="center" textRotation="255"/>
    </xf>
    <xf numFmtId="38" fontId="65" fillId="0" borderId="63" xfId="3" applyFont="1" applyFill="1" applyBorder="1" applyAlignment="1">
      <alignment horizontal="center" vertical="center"/>
    </xf>
    <xf numFmtId="38" fontId="65" fillId="0" borderId="134" xfId="3" applyFont="1" applyFill="1" applyBorder="1" applyAlignment="1">
      <alignment horizontal="center" vertical="center"/>
    </xf>
    <xf numFmtId="38" fontId="65" fillId="0" borderId="140" xfId="3" applyFont="1" applyFill="1" applyBorder="1" applyAlignment="1">
      <alignment horizontal="center" vertical="center"/>
    </xf>
    <xf numFmtId="38" fontId="65" fillId="0" borderId="146" xfId="3" applyFont="1" applyFill="1" applyBorder="1" applyAlignment="1">
      <alignment horizontal="center" vertical="center"/>
    </xf>
    <xf numFmtId="38" fontId="65" fillId="0" borderId="18" xfId="3" applyFont="1" applyFill="1" applyBorder="1" applyAlignment="1">
      <alignment horizontal="center" vertical="center"/>
    </xf>
    <xf numFmtId="38" fontId="65" fillId="0" borderId="49" xfId="3" applyFont="1" applyFill="1" applyBorder="1" applyAlignment="1">
      <alignment horizontal="center" vertical="center"/>
    </xf>
    <xf numFmtId="199" fontId="25" fillId="0" borderId="85" xfId="9" applyNumberFormat="1" applyFont="1" applyBorder="1" applyAlignment="1" applyProtection="1">
      <alignment vertical="center"/>
      <protection locked="0"/>
    </xf>
    <xf numFmtId="199" fontId="25" fillId="0" borderId="87" xfId="9" applyNumberFormat="1" applyFont="1" applyBorder="1" applyAlignment="1" applyProtection="1">
      <alignment vertical="center"/>
      <protection locked="0"/>
    </xf>
    <xf numFmtId="199" fontId="25" fillId="0" borderId="185" xfId="9" applyNumberFormat="1" applyFont="1" applyBorder="1" applyAlignment="1" applyProtection="1">
      <alignment vertical="center"/>
      <protection locked="0"/>
    </xf>
    <xf numFmtId="199" fontId="25" fillId="0" borderId="186" xfId="9" applyNumberFormat="1" applyFont="1" applyBorder="1" applyAlignment="1" applyProtection="1">
      <alignment vertical="center"/>
      <protection locked="0"/>
    </xf>
    <xf numFmtId="199" fontId="25" fillId="0" borderId="79" xfId="9" applyNumberFormat="1" applyFont="1" applyBorder="1" applyAlignment="1" applyProtection="1">
      <alignment vertical="center"/>
      <protection locked="0"/>
    </xf>
    <xf numFmtId="199" fontId="25" fillId="0" borderId="81" xfId="9" applyNumberFormat="1" applyFont="1" applyBorder="1" applyAlignment="1" applyProtection="1">
      <alignment vertical="center"/>
      <protection locked="0"/>
    </xf>
    <xf numFmtId="187" fontId="25" fillId="0" borderId="176" xfId="3" applyNumberFormat="1" applyFont="1" applyFill="1" applyBorder="1" applyAlignment="1">
      <alignment vertical="center"/>
    </xf>
    <xf numFmtId="187" fontId="25" fillId="0" borderId="189" xfId="3" applyNumberFormat="1" applyFont="1" applyFill="1" applyBorder="1" applyAlignment="1">
      <alignment vertical="center"/>
    </xf>
    <xf numFmtId="0" fontId="25" fillId="0" borderId="259" xfId="9" quotePrefix="1" applyFont="1" applyBorder="1" applyAlignment="1" applyProtection="1">
      <alignment horizontal="center" vertical="center"/>
      <protection locked="0"/>
    </xf>
    <xf numFmtId="0" fontId="25" fillId="0" borderId="110" xfId="9" quotePrefix="1" applyFont="1" applyBorder="1" applyAlignment="1" applyProtection="1">
      <alignment horizontal="center" vertical="center"/>
      <protection locked="0"/>
    </xf>
    <xf numFmtId="0" fontId="25" fillId="0" borderId="260" xfId="9" quotePrefix="1" applyFont="1" applyBorder="1" applyAlignment="1" applyProtection="1">
      <alignment horizontal="center" vertical="center"/>
      <protection locked="0"/>
    </xf>
    <xf numFmtId="0" fontId="25" fillId="0" borderId="66" xfId="9" quotePrefix="1" applyFont="1" applyBorder="1" applyAlignment="1" applyProtection="1">
      <alignment horizontal="center" vertical="center"/>
      <protection locked="0"/>
    </xf>
    <xf numFmtId="0" fontId="25" fillId="0" borderId="217" xfId="9" applyFont="1" applyBorder="1" applyAlignment="1">
      <alignment horizontal="center" vertical="center"/>
    </xf>
    <xf numFmtId="0" fontId="25" fillId="0" borderId="0" xfId="9" applyFont="1" applyAlignment="1">
      <alignment horizontal="center" vertical="center"/>
    </xf>
    <xf numFmtId="0" fontId="25" fillId="0" borderId="14" xfId="9" applyFont="1" applyBorder="1" applyAlignment="1">
      <alignment horizontal="center" vertical="center"/>
    </xf>
    <xf numFmtId="0" fontId="25" fillId="0" borderId="256" xfId="9" applyFont="1" applyBorder="1" applyAlignment="1">
      <alignment horizontal="center" vertical="center"/>
    </xf>
    <xf numFmtId="0" fontId="25" fillId="0" borderId="82" xfId="9" applyFont="1" applyBorder="1" applyAlignment="1">
      <alignment horizontal="center" vertical="center"/>
    </xf>
    <xf numFmtId="210" fontId="25" fillId="0" borderId="176" xfId="3" applyNumberFormat="1" applyFont="1" applyFill="1" applyBorder="1" applyAlignment="1">
      <alignment vertical="center"/>
    </xf>
    <xf numFmtId="210" fontId="25" fillId="0" borderId="187" xfId="3" applyNumberFormat="1" applyFont="1" applyFill="1" applyBorder="1" applyAlignment="1">
      <alignment vertical="center"/>
    </xf>
    <xf numFmtId="187" fontId="25" fillId="0" borderId="187" xfId="3" applyNumberFormat="1" applyFont="1" applyFill="1" applyBorder="1" applyAlignment="1">
      <alignment vertical="center"/>
    </xf>
    <xf numFmtId="193" fontId="25" fillId="0" borderId="92" xfId="3" applyNumberFormat="1" applyFont="1" applyFill="1" applyBorder="1" applyAlignment="1" applyProtection="1">
      <alignment vertical="center"/>
    </xf>
    <xf numFmtId="193" fontId="25" fillId="0" borderId="95" xfId="3" applyNumberFormat="1" applyFont="1" applyFill="1" applyBorder="1" applyAlignment="1" applyProtection="1">
      <alignment vertical="center"/>
    </xf>
    <xf numFmtId="0" fontId="25" fillId="0" borderId="217" xfId="9" applyFont="1" applyBorder="1" applyAlignment="1">
      <alignment horizontal="distributed" vertical="center"/>
    </xf>
    <xf numFmtId="0" fontId="25" fillId="0" borderId="0" xfId="9" applyFont="1" applyAlignment="1">
      <alignment horizontal="distributed" vertical="center"/>
    </xf>
    <xf numFmtId="0" fontId="25" fillId="0" borderId="1" xfId="9" applyFont="1" applyBorder="1" applyAlignment="1">
      <alignment horizontal="distributed" vertical="center"/>
    </xf>
    <xf numFmtId="210" fontId="25" fillId="0" borderId="92" xfId="3" applyNumberFormat="1" applyFont="1" applyFill="1" applyBorder="1" applyAlignment="1">
      <alignment vertical="center"/>
    </xf>
    <xf numFmtId="210" fontId="25" fillId="0" borderId="162" xfId="3" applyNumberFormat="1" applyFont="1" applyFill="1" applyBorder="1" applyAlignment="1">
      <alignment vertical="center"/>
    </xf>
    <xf numFmtId="193" fontId="25" fillId="0" borderId="92" xfId="3" applyNumberFormat="1" applyFont="1" applyFill="1" applyBorder="1" applyAlignment="1">
      <alignment vertical="center"/>
    </xf>
    <xf numFmtId="193" fontId="25" fillId="0" borderId="162" xfId="3" applyNumberFormat="1" applyFont="1" applyFill="1" applyBorder="1" applyAlignment="1">
      <alignment vertical="center"/>
    </xf>
    <xf numFmtId="193" fontId="25" fillId="0" borderId="95" xfId="3" applyNumberFormat="1" applyFont="1" applyFill="1" applyBorder="1" applyAlignment="1">
      <alignment vertical="center"/>
    </xf>
    <xf numFmtId="210" fontId="25" fillId="0" borderId="92" xfId="3" applyNumberFormat="1" applyFont="1" applyFill="1" applyBorder="1" applyAlignment="1">
      <alignment horizontal="center" vertical="center"/>
    </xf>
    <xf numFmtId="210" fontId="25" fillId="0" borderId="162" xfId="3" applyNumberFormat="1" applyFont="1" applyFill="1" applyBorder="1" applyAlignment="1">
      <alignment horizontal="center" vertical="center"/>
    </xf>
    <xf numFmtId="0" fontId="25" fillId="0" borderId="112" xfId="9" applyFont="1" applyBorder="1" applyAlignment="1">
      <alignment horizontal="center" vertical="center"/>
    </xf>
    <xf numFmtId="0" fontId="25" fillId="0" borderId="4" xfId="9" applyFont="1" applyBorder="1" applyAlignment="1">
      <alignment horizontal="center" vertical="center"/>
    </xf>
    <xf numFmtId="38" fontId="25" fillId="0" borderId="2" xfId="3" applyFont="1" applyFill="1" applyBorder="1" applyAlignment="1" applyProtection="1">
      <alignment horizontal="center" vertical="center"/>
      <protection locked="0"/>
    </xf>
    <xf numFmtId="38" fontId="25" fillId="0" borderId="112" xfId="3" applyFont="1" applyFill="1" applyBorder="1" applyAlignment="1" applyProtection="1">
      <alignment horizontal="center" vertical="center"/>
      <protection locked="0"/>
    </xf>
    <xf numFmtId="38" fontId="25" fillId="0" borderId="195" xfId="3" applyFont="1" applyFill="1" applyBorder="1" applyAlignment="1" applyProtection="1">
      <alignment horizontal="center" vertical="center"/>
      <protection locked="0"/>
    </xf>
    <xf numFmtId="38" fontId="25" fillId="0" borderId="3" xfId="3" applyFont="1" applyFill="1" applyBorder="1" applyAlignment="1" applyProtection="1">
      <alignment horizontal="center" vertical="center"/>
      <protection locked="0"/>
    </xf>
    <xf numFmtId="38" fontId="25" fillId="0" borderId="3" xfId="3" applyFont="1" applyFill="1" applyBorder="1" applyAlignment="1" applyProtection="1">
      <alignment horizontal="center" vertical="center"/>
    </xf>
    <xf numFmtId="38" fontId="25" fillId="0" borderId="112" xfId="3" applyFont="1" applyFill="1" applyBorder="1" applyAlignment="1" applyProtection="1">
      <alignment horizontal="center" vertical="center"/>
    </xf>
    <xf numFmtId="38" fontId="25" fillId="0" borderId="117" xfId="3" applyFont="1" applyFill="1" applyBorder="1" applyAlignment="1" applyProtection="1">
      <alignment horizontal="center" vertical="center"/>
    </xf>
    <xf numFmtId="176" fontId="25" fillId="0" borderId="188" xfId="8" applyNumberFormat="1" applyFont="1" applyBorder="1" applyAlignment="1" applyProtection="1">
      <alignment vertical="center"/>
      <protection locked="0"/>
    </xf>
    <xf numFmtId="176" fontId="25" fillId="0" borderId="176" xfId="8" applyNumberFormat="1" applyFont="1" applyBorder="1" applyAlignment="1" applyProtection="1">
      <alignment vertical="center"/>
      <protection locked="0"/>
    </xf>
    <xf numFmtId="176" fontId="25" fillId="0" borderId="187" xfId="8" applyNumberFormat="1" applyFont="1" applyBorder="1" applyAlignment="1" applyProtection="1">
      <alignment vertical="center"/>
      <protection locked="0"/>
    </xf>
    <xf numFmtId="176" fontId="25" fillId="0" borderId="189" xfId="8" applyNumberFormat="1" applyFont="1" applyBorder="1" applyAlignment="1" applyProtection="1">
      <alignment vertical="center"/>
      <protection locked="0"/>
    </xf>
    <xf numFmtId="0" fontId="25" fillId="0" borderId="57" xfId="9" applyFont="1" applyBorder="1" applyAlignment="1">
      <alignment horizontal="right" vertical="center"/>
    </xf>
    <xf numFmtId="0" fontId="25" fillId="0" borderId="16" xfId="9" applyFont="1" applyBorder="1" applyAlignment="1">
      <alignment horizontal="right" vertical="center"/>
    </xf>
    <xf numFmtId="0" fontId="25" fillId="0" borderId="19" xfId="9" applyFont="1" applyBorder="1" applyAlignment="1">
      <alignment horizontal="center" vertical="center"/>
    </xf>
    <xf numFmtId="0" fontId="25" fillId="0" borderId="57" xfId="9" applyFont="1" applyBorder="1" applyAlignment="1">
      <alignment horizontal="center" vertical="center"/>
    </xf>
    <xf numFmtId="0" fontId="25" fillId="0" borderId="168" xfId="9" applyFont="1" applyBorder="1" applyAlignment="1">
      <alignment horizontal="center" vertical="center"/>
    </xf>
    <xf numFmtId="0" fontId="25" fillId="0" borderId="11" xfId="9" applyFont="1" applyBorder="1" applyAlignment="1">
      <alignment horizontal="center" vertical="center"/>
    </xf>
    <xf numFmtId="0" fontId="25" fillId="0" borderId="1" xfId="9" applyFont="1" applyBorder="1" applyAlignment="1">
      <alignment horizontal="center" vertical="center"/>
    </xf>
    <xf numFmtId="0" fontId="25" fillId="0" borderId="171" xfId="9" applyFont="1" applyBorder="1" applyAlignment="1">
      <alignment horizontal="center" vertical="center"/>
    </xf>
    <xf numFmtId="0" fontId="25" fillId="0" borderId="140" xfId="9" applyFont="1" applyBorder="1" applyAlignment="1">
      <alignment horizontal="center" vertical="center"/>
    </xf>
    <xf numFmtId="0" fontId="25" fillId="0" borderId="153" xfId="9" applyFont="1" applyBorder="1" applyAlignment="1">
      <alignment horizontal="center" vertical="center"/>
    </xf>
    <xf numFmtId="0" fontId="25" fillId="0" borderId="111" xfId="9" applyFont="1" applyBorder="1" applyAlignment="1">
      <alignment horizontal="center" vertical="center"/>
    </xf>
    <xf numFmtId="0" fontId="25" fillId="0" borderId="128" xfId="9" applyFont="1" applyBorder="1" applyAlignment="1">
      <alignment horizontal="center" vertical="center"/>
    </xf>
    <xf numFmtId="0" fontId="25" fillId="0" borderId="1" xfId="9" applyFont="1" applyBorder="1" applyAlignment="1">
      <alignment vertical="center"/>
    </xf>
    <xf numFmtId="0" fontId="25" fillId="0" borderId="125" xfId="9" applyFont="1" applyBorder="1" applyAlignment="1">
      <alignment vertical="center"/>
    </xf>
    <xf numFmtId="176" fontId="25" fillId="0" borderId="8" xfId="8" applyNumberFormat="1" applyFont="1" applyBorder="1" applyAlignment="1" applyProtection="1">
      <alignment vertical="center"/>
      <protection locked="0"/>
    </xf>
    <xf numFmtId="176" fontId="25" fillId="0" borderId="86" xfId="8" applyNumberFormat="1" applyFont="1" applyBorder="1" applyAlignment="1" applyProtection="1">
      <alignment vertical="center"/>
      <protection locked="0"/>
    </xf>
    <xf numFmtId="176" fontId="25" fillId="0" borderId="164" xfId="8" applyNumberFormat="1" applyFont="1" applyBorder="1" applyAlignment="1" applyProtection="1">
      <alignment vertical="center"/>
      <protection locked="0"/>
    </xf>
    <xf numFmtId="176" fontId="25" fillId="0" borderId="89" xfId="8" applyNumberFormat="1" applyFont="1" applyBorder="1" applyAlignment="1" applyProtection="1">
      <alignment vertical="center"/>
      <protection locked="0"/>
    </xf>
    <xf numFmtId="0" fontId="25" fillId="0" borderId="259" xfId="8" quotePrefix="1" applyFont="1" applyBorder="1" applyAlignment="1" applyProtection="1">
      <alignment horizontal="center" vertical="center"/>
      <protection locked="0"/>
    </xf>
    <xf numFmtId="0" fontId="25" fillId="0" borderId="110" xfId="8" quotePrefix="1" applyFont="1" applyBorder="1" applyAlignment="1" applyProtection="1">
      <alignment horizontal="center" vertical="center"/>
      <protection locked="0"/>
    </xf>
    <xf numFmtId="0" fontId="25" fillId="0" borderId="260" xfId="8" quotePrefix="1" applyFont="1" applyBorder="1" applyAlignment="1" applyProtection="1">
      <alignment horizontal="center" vertical="center"/>
      <protection locked="0"/>
    </xf>
    <xf numFmtId="0" fontId="25" fillId="0" borderId="259" xfId="8" applyFont="1" applyBorder="1" applyAlignment="1" applyProtection="1">
      <alignment horizontal="center" vertical="center"/>
      <protection locked="0"/>
    </xf>
    <xf numFmtId="0" fontId="25" fillId="0" borderId="110" xfId="8" applyFont="1" applyBorder="1" applyAlignment="1" applyProtection="1">
      <alignment horizontal="center" vertical="center"/>
      <protection locked="0"/>
    </xf>
    <xf numFmtId="0" fontId="25" fillId="0" borderId="66" xfId="8" applyFont="1" applyBorder="1" applyAlignment="1" applyProtection="1">
      <alignment horizontal="center" vertical="center"/>
      <protection locked="0"/>
    </xf>
    <xf numFmtId="176" fontId="25" fillId="0" borderId="6" xfId="8" applyNumberFormat="1" applyFont="1" applyBorder="1" applyAlignment="1" applyProtection="1">
      <alignment vertical="center"/>
      <protection locked="0"/>
    </xf>
    <xf numFmtId="176" fontId="25" fillId="0" borderId="98" xfId="8" applyNumberFormat="1" applyFont="1" applyBorder="1" applyAlignment="1" applyProtection="1">
      <alignment vertical="center"/>
      <protection locked="0"/>
    </xf>
    <xf numFmtId="176" fontId="25" fillId="0" borderId="183" xfId="8" applyNumberFormat="1" applyFont="1" applyBorder="1" applyAlignment="1" applyProtection="1">
      <alignment vertical="center"/>
      <protection locked="0"/>
    </xf>
    <xf numFmtId="176" fontId="25" fillId="0" borderId="101" xfId="8" applyNumberFormat="1" applyFont="1" applyBorder="1" applyAlignment="1" applyProtection="1">
      <alignment vertical="center"/>
      <protection locked="0"/>
    </xf>
    <xf numFmtId="0" fontId="25" fillId="0" borderId="155" xfId="9" applyFont="1" applyBorder="1" applyAlignment="1">
      <alignment horizontal="center" vertical="center"/>
    </xf>
    <xf numFmtId="0" fontId="25" fillId="0" borderId="156" xfId="9" applyFont="1" applyBorder="1" applyAlignment="1">
      <alignment horizontal="center" vertical="center"/>
    </xf>
    <xf numFmtId="0" fontId="25" fillId="0" borderId="157" xfId="9" applyFont="1" applyBorder="1" applyAlignment="1">
      <alignment horizontal="center" vertical="center"/>
    </xf>
    <xf numFmtId="0" fontId="25" fillId="0" borderId="158" xfId="9" applyFont="1" applyBorder="1" applyAlignment="1">
      <alignment horizontal="center" vertical="center"/>
    </xf>
    <xf numFmtId="0" fontId="25" fillId="0" borderId="180" xfId="9" quotePrefix="1" applyFont="1" applyBorder="1" applyAlignment="1">
      <alignment horizontal="center" vertical="center"/>
    </xf>
    <xf numFmtId="0" fontId="25" fillId="0" borderId="92" xfId="9" applyFont="1" applyBorder="1" applyAlignment="1">
      <alignment horizontal="center" vertical="center"/>
    </xf>
    <xf numFmtId="0" fontId="25" fillId="0" borderId="65" xfId="9" quotePrefix="1" applyFont="1" applyBorder="1" applyAlignment="1">
      <alignment horizontal="center" vertical="center"/>
    </xf>
    <xf numFmtId="0" fontId="25" fillId="0" borderId="126" xfId="9" quotePrefix="1" applyFont="1" applyBorder="1" applyAlignment="1">
      <alignment horizontal="center" vertical="center"/>
    </xf>
    <xf numFmtId="0" fontId="25" fillId="0" borderId="152" xfId="9" applyFont="1" applyBorder="1" applyAlignment="1">
      <alignment vertical="center"/>
    </xf>
    <xf numFmtId="0" fontId="25" fillId="0" borderId="153" xfId="9" applyFont="1" applyBorder="1" applyAlignment="1">
      <alignment vertical="center"/>
    </xf>
    <xf numFmtId="0" fontId="25" fillId="0" borderId="147" xfId="9" applyFont="1" applyBorder="1" applyAlignment="1">
      <alignment horizontal="center" vertical="center"/>
    </xf>
    <xf numFmtId="0" fontId="25" fillId="0" borderId="6" xfId="9" applyFont="1" applyBorder="1" applyAlignment="1">
      <alignment horizontal="center" vertical="center"/>
    </xf>
    <xf numFmtId="0" fontId="25" fillId="0" borderId="148" xfId="9" applyFont="1" applyBorder="1" applyAlignment="1">
      <alignment horizontal="center" vertical="center"/>
    </xf>
    <xf numFmtId="0" fontId="25" fillId="0" borderId="8" xfId="9" applyFont="1" applyBorder="1" applyAlignment="1">
      <alignment horizontal="center" vertical="center"/>
    </xf>
    <xf numFmtId="0" fontId="25" fillId="0" borderId="139" xfId="9" applyFont="1" applyBorder="1" applyAlignment="1">
      <alignment horizontal="right" vertical="center"/>
    </xf>
    <xf numFmtId="0" fontId="25" fillId="0" borderId="140" xfId="9" applyFont="1" applyBorder="1" applyAlignment="1">
      <alignment horizontal="right" vertical="center"/>
    </xf>
    <xf numFmtId="0" fontId="25" fillId="0" borderId="61" xfId="9" quotePrefix="1" applyFont="1" applyBorder="1" applyAlignment="1">
      <alignment horizontal="center" vertical="center"/>
    </xf>
    <xf numFmtId="0" fontId="25" fillId="0" borderId="123" xfId="9" quotePrefix="1" applyFont="1" applyBorder="1" applyAlignment="1">
      <alignment horizontal="center" vertical="center"/>
    </xf>
    <xf numFmtId="0" fontId="25" fillId="0" borderId="142" xfId="9" quotePrefix="1" applyFont="1" applyBorder="1" applyAlignment="1">
      <alignment horizontal="center" vertical="center"/>
    </xf>
    <xf numFmtId="0" fontId="25" fillId="0" borderId="91" xfId="9" applyFont="1" applyBorder="1" applyAlignment="1">
      <alignment horizontal="center" vertical="center"/>
    </xf>
    <xf numFmtId="0" fontId="25" fillId="0" borderId="149" xfId="9" applyFont="1" applyBorder="1" applyAlignment="1">
      <alignment horizontal="center" vertical="center"/>
    </xf>
    <xf numFmtId="0" fontId="25" fillId="0" borderId="12" xfId="9" applyFont="1" applyBorder="1" applyAlignment="1">
      <alignment horizontal="center" vertical="center"/>
    </xf>
    <xf numFmtId="49" fontId="25" fillId="0" borderId="159" xfId="9" applyNumberFormat="1" applyFont="1" applyBorder="1" applyAlignment="1">
      <alignment horizontal="center" vertical="center"/>
    </xf>
    <xf numFmtId="49" fontId="25" fillId="0" borderId="29" xfId="9" applyNumberFormat="1" applyFont="1" applyBorder="1" applyAlignment="1">
      <alignment horizontal="center" vertical="center"/>
    </xf>
    <xf numFmtId="49" fontId="25" fillId="0" borderId="43" xfId="9" applyNumberFormat="1" applyFont="1" applyBorder="1" applyAlignment="1">
      <alignment horizontal="center" vertical="center"/>
    </xf>
    <xf numFmtId="0" fontId="34" fillId="0" borderId="57" xfId="9" applyFont="1" applyBorder="1" applyAlignment="1">
      <alignment vertical="center"/>
    </xf>
    <xf numFmtId="0" fontId="25" fillId="0" borderId="196" xfId="9" applyFont="1" applyBorder="1" applyAlignment="1">
      <alignment horizontal="center" vertical="center" textRotation="255"/>
    </xf>
    <xf numFmtId="0" fontId="25" fillId="0" borderId="46" xfId="9" applyFont="1" applyBorder="1" applyAlignment="1">
      <alignment horizontal="center" vertical="center" textRotation="255"/>
    </xf>
    <xf numFmtId="0" fontId="25" fillId="0" borderId="215" xfId="9" applyFont="1" applyBorder="1" applyAlignment="1">
      <alignment horizontal="center" vertical="center"/>
    </xf>
    <xf numFmtId="0" fontId="25" fillId="0" borderId="44" xfId="9" applyFont="1" applyBorder="1" applyAlignment="1">
      <alignment horizontal="center" vertical="center"/>
    </xf>
    <xf numFmtId="0" fontId="25" fillId="0" borderId="197" xfId="9" applyFont="1" applyBorder="1" applyAlignment="1">
      <alignment horizontal="center" vertical="center"/>
    </xf>
    <xf numFmtId="0" fontId="25" fillId="0" borderId="211" xfId="9" applyFont="1" applyBorder="1" applyAlignment="1">
      <alignment horizontal="center" vertical="center"/>
    </xf>
    <xf numFmtId="0" fontId="25" fillId="0" borderId="141" xfId="9" applyFont="1" applyBorder="1" applyAlignment="1">
      <alignment horizontal="center" vertical="center"/>
    </xf>
    <xf numFmtId="0" fontId="25" fillId="0" borderId="144" xfId="9" applyFont="1" applyBorder="1" applyAlignment="1">
      <alignment horizontal="center" vertical="center"/>
    </xf>
    <xf numFmtId="0" fontId="25" fillId="0" borderId="181" xfId="9" applyFont="1" applyBorder="1" applyAlignment="1">
      <alignment horizontal="center" vertical="center"/>
    </xf>
    <xf numFmtId="0" fontId="25" fillId="0" borderId="173" xfId="9" applyFont="1" applyBorder="1" applyAlignment="1">
      <alignment horizontal="center" vertical="center"/>
    </xf>
    <xf numFmtId="201" fontId="25" fillId="0" borderId="140" xfId="9" applyNumberFormat="1" applyFont="1" applyBorder="1" applyAlignment="1" applyProtection="1">
      <alignment horizontal="center" vertical="center"/>
      <protection locked="0"/>
    </xf>
    <xf numFmtId="201" fontId="25" fillId="0" borderId="19" xfId="9" applyNumberFormat="1" applyFont="1" applyBorder="1" applyAlignment="1" applyProtection="1">
      <alignment horizontal="center" vertical="center"/>
      <protection locked="0"/>
    </xf>
    <xf numFmtId="205" fontId="25" fillId="0" borderId="22" xfId="3" applyNumberFormat="1" applyFont="1" applyFill="1" applyBorder="1" applyAlignment="1">
      <alignment vertical="center"/>
    </xf>
    <xf numFmtId="205" fontId="25" fillId="0" borderId="151" xfId="3" applyNumberFormat="1" applyFont="1" applyFill="1" applyBorder="1" applyAlignment="1" applyProtection="1">
      <alignment vertical="center"/>
      <protection locked="0"/>
    </xf>
    <xf numFmtId="205" fontId="25" fillId="0" borderId="14" xfId="3" applyNumberFormat="1" applyFont="1" applyFill="1" applyBorder="1" applyAlignment="1" applyProtection="1">
      <alignment vertical="center"/>
      <protection locked="0"/>
    </xf>
    <xf numFmtId="205" fontId="25" fillId="0" borderId="177" xfId="3" applyNumberFormat="1" applyFont="1" applyFill="1" applyBorder="1" applyAlignment="1" applyProtection="1">
      <alignment vertical="center"/>
      <protection locked="0"/>
    </xf>
    <xf numFmtId="205" fontId="25" fillId="0" borderId="26" xfId="3" applyNumberFormat="1" applyFont="1" applyFill="1" applyBorder="1" applyAlignment="1" applyProtection="1">
      <alignment vertical="center"/>
      <protection locked="0"/>
    </xf>
    <xf numFmtId="205" fontId="25" fillId="0" borderId="122" xfId="3" applyNumberFormat="1" applyFont="1" applyFill="1" applyBorder="1" applyAlignment="1" applyProtection="1">
      <alignment vertical="center"/>
      <protection locked="0"/>
    </xf>
    <xf numFmtId="0" fontId="25" fillId="0" borderId="163" xfId="9" applyFont="1" applyBorder="1" applyAlignment="1">
      <alignment horizontal="center" vertical="center"/>
    </xf>
    <xf numFmtId="0" fontId="25" fillId="0" borderId="165" xfId="9" applyFont="1" applyBorder="1" applyAlignment="1">
      <alignment horizontal="center" vertical="center"/>
    </xf>
    <xf numFmtId="201" fontId="25" fillId="0" borderId="156" xfId="9" applyNumberFormat="1" applyFont="1" applyBorder="1" applyAlignment="1" applyProtection="1">
      <alignment horizontal="center" vertical="center"/>
      <protection locked="0"/>
    </xf>
    <xf numFmtId="201" fontId="25" fillId="0" borderId="104" xfId="9" applyNumberFormat="1" applyFont="1" applyBorder="1" applyAlignment="1" applyProtection="1">
      <alignment horizontal="center" vertical="center"/>
      <protection locked="0"/>
    </xf>
    <xf numFmtId="201" fontId="25" fillId="0" borderId="166" xfId="9" applyNumberFormat="1" applyFont="1" applyBorder="1" applyAlignment="1" applyProtection="1">
      <alignment horizontal="center" vertical="center"/>
      <protection locked="0"/>
    </xf>
    <xf numFmtId="201" fontId="25" fillId="0" borderId="0" xfId="9" applyNumberFormat="1" applyFont="1" applyAlignment="1" applyProtection="1">
      <alignment horizontal="center" vertical="center"/>
      <protection locked="0"/>
    </xf>
    <xf numFmtId="201" fontId="25" fillId="0" borderId="146" xfId="9" applyNumberFormat="1" applyFont="1" applyBorder="1" applyAlignment="1" applyProtection="1">
      <alignment horizontal="center" vertical="center"/>
      <protection locked="0"/>
    </xf>
    <xf numFmtId="38" fontId="25" fillId="0" borderId="105" xfId="3" applyFont="1" applyFill="1" applyBorder="1" applyAlignment="1">
      <alignment horizontal="center" vertical="center"/>
    </xf>
    <xf numFmtId="38" fontId="25" fillId="0" borderId="104" xfId="3" applyFont="1" applyFill="1" applyBorder="1" applyAlignment="1">
      <alignment horizontal="center" vertical="center"/>
    </xf>
    <xf numFmtId="38" fontId="25" fillId="0" borderId="109" xfId="3" applyFont="1" applyFill="1" applyBorder="1" applyAlignment="1">
      <alignment horizontal="center" vertical="center"/>
    </xf>
    <xf numFmtId="205" fontId="25" fillId="0" borderId="22" xfId="3" applyNumberFormat="1" applyFont="1" applyFill="1" applyBorder="1" applyAlignment="1" applyProtection="1">
      <alignment vertical="center" shrinkToFit="1"/>
      <protection locked="0"/>
    </xf>
    <xf numFmtId="205" fontId="25" fillId="0" borderId="14" xfId="3" applyNumberFormat="1" applyFont="1" applyFill="1" applyBorder="1" applyAlignment="1" applyProtection="1">
      <alignment vertical="center" shrinkToFit="1"/>
      <protection locked="0"/>
    </xf>
    <xf numFmtId="205" fontId="25" fillId="0" borderId="177" xfId="3" applyNumberFormat="1" applyFont="1" applyFill="1" applyBorder="1" applyAlignment="1" applyProtection="1">
      <alignment vertical="center" shrinkToFit="1"/>
      <protection locked="0"/>
    </xf>
    <xf numFmtId="205" fontId="25" fillId="0" borderId="23" xfId="3" applyNumberFormat="1" applyFont="1" applyFill="1" applyBorder="1" applyAlignment="1" applyProtection="1">
      <alignment vertical="center"/>
      <protection locked="0"/>
    </xf>
    <xf numFmtId="205" fontId="25" fillId="0" borderId="138" xfId="3" applyNumberFormat="1" applyFont="1" applyFill="1" applyBorder="1" applyAlignment="1" applyProtection="1">
      <alignment vertical="center"/>
      <protection locked="0"/>
    </xf>
    <xf numFmtId="205" fontId="25" fillId="0" borderId="78" xfId="3" applyNumberFormat="1" applyFont="1" applyFill="1" applyBorder="1" applyAlignment="1" applyProtection="1">
      <alignment vertical="center"/>
      <protection locked="0"/>
    </xf>
    <xf numFmtId="205" fontId="25" fillId="0" borderId="80" xfId="3" applyNumberFormat="1" applyFont="1" applyFill="1" applyBorder="1" applyAlignment="1" applyProtection="1">
      <alignment vertical="center"/>
      <protection locked="0"/>
    </xf>
    <xf numFmtId="205" fontId="25" fillId="0" borderId="172" xfId="3" applyNumberFormat="1" applyFont="1" applyFill="1" applyBorder="1" applyAlignment="1" applyProtection="1">
      <alignment vertical="center" shrinkToFit="1"/>
      <protection locked="0"/>
    </xf>
    <xf numFmtId="205" fontId="25" fillId="0" borderId="31" xfId="3" applyNumberFormat="1" applyFont="1" applyFill="1" applyBorder="1" applyAlignment="1">
      <alignment vertical="center"/>
    </xf>
    <xf numFmtId="201" fontId="25" fillId="0" borderId="5" xfId="9" applyNumberFormat="1" applyFont="1" applyBorder="1" applyAlignment="1" applyProtection="1">
      <alignment horizontal="center" vertical="center"/>
      <protection locked="0"/>
    </xf>
    <xf numFmtId="205" fontId="25" fillId="0" borderId="78" xfId="3" applyNumberFormat="1" applyFont="1" applyFill="1" applyBorder="1" applyAlignment="1" applyProtection="1">
      <alignment vertical="center" shrinkToFit="1"/>
      <protection locked="0"/>
    </xf>
    <xf numFmtId="205" fontId="25" fillId="0" borderId="192" xfId="3" applyNumberFormat="1" applyFont="1" applyFill="1" applyBorder="1" applyAlignment="1" applyProtection="1">
      <alignment vertical="center" shrinkToFit="1"/>
      <protection locked="0"/>
    </xf>
    <xf numFmtId="205" fontId="25" fillId="0" borderId="192" xfId="3" applyNumberFormat="1" applyFont="1" applyFill="1" applyBorder="1" applyAlignment="1" applyProtection="1">
      <alignment vertical="center"/>
      <protection locked="0"/>
    </xf>
    <xf numFmtId="201" fontId="25" fillId="0" borderId="106" xfId="9" applyNumberFormat="1" applyFont="1" applyBorder="1" applyAlignment="1" applyProtection="1">
      <alignment horizontal="center" vertical="center"/>
      <protection locked="0"/>
    </xf>
    <xf numFmtId="0" fontId="25" fillId="0" borderId="169" xfId="9" applyFont="1" applyBorder="1" applyAlignment="1">
      <alignment horizontal="center" vertical="center"/>
    </xf>
    <xf numFmtId="205" fontId="25" fillId="0" borderId="138" xfId="3" applyNumberFormat="1" applyFont="1" applyFill="1" applyBorder="1" applyAlignment="1" applyProtection="1">
      <alignment horizontal="center" vertical="center"/>
      <protection locked="0"/>
    </xf>
    <xf numFmtId="0" fontId="25" fillId="0" borderId="172" xfId="9" applyFont="1" applyBorder="1" applyAlignment="1">
      <alignment horizontal="center" vertical="center"/>
    </xf>
    <xf numFmtId="201" fontId="25" fillId="0" borderId="208" xfId="3" applyNumberFormat="1" applyFont="1" applyFill="1" applyBorder="1" applyAlignment="1" applyProtection="1">
      <alignment horizontal="center" vertical="center" shrinkToFit="1"/>
      <protection locked="0"/>
    </xf>
    <xf numFmtId="0" fontId="25" fillId="0" borderId="58" xfId="9" applyFont="1" applyBorder="1" applyAlignment="1">
      <alignment horizontal="center" vertical="center"/>
    </xf>
    <xf numFmtId="0" fontId="25" fillId="0" borderId="59" xfId="9" applyFont="1" applyBorder="1" applyAlignment="1">
      <alignment horizontal="center" vertical="center"/>
    </xf>
    <xf numFmtId="0" fontId="25" fillId="0" borderId="259" xfId="9" applyFont="1" applyBorder="1" applyAlignment="1">
      <alignment horizontal="center" vertical="center"/>
    </xf>
    <xf numFmtId="0" fontId="25" fillId="0" borderId="261" xfId="9" applyFont="1" applyBorder="1" applyAlignment="1">
      <alignment horizontal="center" vertical="center"/>
    </xf>
    <xf numFmtId="0" fontId="25" fillId="0" borderId="62" xfId="9" applyFont="1" applyBorder="1" applyAlignment="1">
      <alignment horizontal="center" vertical="center"/>
    </xf>
    <xf numFmtId="0" fontId="25" fillId="0" borderId="260" xfId="9" applyFont="1" applyBorder="1" applyAlignment="1">
      <alignment horizontal="center" vertical="center"/>
    </xf>
    <xf numFmtId="0" fontId="25" fillId="0" borderId="152" xfId="9" applyFont="1" applyBorder="1" applyAlignment="1">
      <alignment horizontal="center" vertical="center"/>
    </xf>
    <xf numFmtId="0" fontId="25" fillId="0" borderId="124" xfId="9" applyFont="1" applyBorder="1" applyAlignment="1">
      <alignment horizontal="center" vertical="center"/>
    </xf>
    <xf numFmtId="0" fontId="25" fillId="0" borderId="113" xfId="9" applyFont="1" applyBorder="1" applyAlignment="1">
      <alignment horizontal="center" vertical="center"/>
    </xf>
    <xf numFmtId="0" fontId="25" fillId="0" borderId="114" xfId="9" applyFont="1" applyBorder="1" applyAlignment="1">
      <alignment horizontal="center" vertical="center"/>
    </xf>
    <xf numFmtId="0" fontId="25" fillId="0" borderId="115" xfId="9" applyFont="1" applyBorder="1" applyAlignment="1">
      <alignment horizontal="center" vertical="center"/>
    </xf>
    <xf numFmtId="201" fontId="25" fillId="0" borderId="86" xfId="9" applyNumberFormat="1" applyFont="1" applyBorder="1" applyAlignment="1" applyProtection="1">
      <alignment horizontal="center" vertical="center" shrinkToFit="1"/>
      <protection locked="0"/>
    </xf>
    <xf numFmtId="201" fontId="25" fillId="0" borderId="92" xfId="9" applyNumberFormat="1" applyFont="1" applyBorder="1" applyAlignment="1" applyProtection="1">
      <alignment horizontal="center" vertical="center" shrinkToFit="1"/>
      <protection locked="0"/>
    </xf>
    <xf numFmtId="0" fontId="25" fillId="0" borderId="119" xfId="9" applyFont="1" applyBorder="1" applyAlignment="1">
      <alignment horizontal="center" vertical="center"/>
    </xf>
    <xf numFmtId="0" fontId="25" fillId="0" borderId="120" xfId="9" applyFont="1" applyBorder="1" applyAlignment="1">
      <alignment horizontal="center" vertical="center"/>
    </xf>
    <xf numFmtId="201" fontId="25" fillId="0" borderId="120" xfId="9" applyNumberFormat="1" applyFont="1" applyBorder="1" applyAlignment="1" applyProtection="1">
      <alignment horizontal="center" vertical="center" shrinkToFit="1"/>
      <protection locked="0"/>
    </xf>
    <xf numFmtId="0" fontId="25" fillId="0" borderId="0" xfId="9" applyFont="1" applyAlignment="1">
      <alignment vertical="center"/>
    </xf>
    <xf numFmtId="0" fontId="25" fillId="0" borderId="145" xfId="9" applyFont="1" applyBorder="1" applyAlignment="1">
      <alignment horizontal="center" vertical="distributed" textRotation="255" wrapText="1" justifyLastLine="1"/>
    </xf>
    <xf numFmtId="0" fontId="25" fillId="0" borderId="50" xfId="9" applyFont="1" applyBorder="1" applyAlignment="1">
      <alignment horizontal="center" vertical="center"/>
    </xf>
    <xf numFmtId="201" fontId="25" fillId="0" borderId="195" xfId="9" applyNumberFormat="1" applyFont="1" applyBorder="1" applyAlignment="1" applyProtection="1">
      <alignment horizontal="center" vertical="center" shrinkToFit="1"/>
      <protection locked="0"/>
    </xf>
    <xf numFmtId="201" fontId="25" fillId="0" borderId="112" xfId="9" applyNumberFormat="1" applyFont="1" applyBorder="1" applyAlignment="1" applyProtection="1">
      <alignment horizontal="center" vertical="center" shrinkToFit="1"/>
      <protection locked="0"/>
    </xf>
    <xf numFmtId="0" fontId="22" fillId="0" borderId="0" xfId="9" applyFont="1" applyAlignment="1">
      <alignment vertical="center"/>
    </xf>
    <xf numFmtId="0" fontId="25" fillId="0" borderId="15" xfId="9" applyFont="1" applyBorder="1" applyAlignment="1">
      <alignment horizontal="right" vertical="center"/>
    </xf>
    <xf numFmtId="0" fontId="25" fillId="0" borderId="142" xfId="9" applyFont="1" applyBorder="1" applyAlignment="1">
      <alignment horizontal="center" vertical="center"/>
    </xf>
    <xf numFmtId="0" fontId="25" fillId="0" borderId="90" xfId="9" applyFont="1" applyBorder="1" applyAlignment="1">
      <alignment horizontal="center" vertical="center"/>
    </xf>
    <xf numFmtId="0" fontId="25" fillId="0" borderId="143" xfId="9" applyFont="1" applyBorder="1" applyAlignment="1">
      <alignment horizontal="center" vertical="center"/>
    </xf>
    <xf numFmtId="0" fontId="25" fillId="0" borderId="94" xfId="9" applyFont="1" applyBorder="1" applyAlignment="1">
      <alignment horizontal="center" vertical="center"/>
    </xf>
    <xf numFmtId="0" fontId="25" fillId="0" borderId="182" xfId="9" applyFont="1" applyBorder="1" applyAlignment="1">
      <alignment horizontal="center" vertical="center" shrinkToFit="1"/>
    </xf>
    <xf numFmtId="0" fontId="25" fillId="0" borderId="95" xfId="9" applyFont="1" applyBorder="1" applyAlignment="1">
      <alignment horizontal="center" vertical="center" shrinkToFit="1"/>
    </xf>
    <xf numFmtId="0" fontId="25" fillId="0" borderId="130" xfId="9" applyFont="1" applyBorder="1" applyAlignment="1">
      <alignment vertical="center"/>
    </xf>
    <xf numFmtId="0" fontId="25" fillId="0" borderId="206" xfId="9" applyFont="1" applyBorder="1" applyAlignment="1">
      <alignment horizontal="center" vertical="distributed" textRotation="255" wrapText="1" justifyLastLine="1"/>
    </xf>
    <xf numFmtId="201" fontId="25" fillId="0" borderId="98" xfId="9" applyNumberFormat="1" applyFont="1" applyBorder="1" applyAlignment="1" applyProtection="1">
      <alignment horizontal="center" vertical="center" shrinkToFit="1"/>
      <protection locked="0"/>
    </xf>
    <xf numFmtId="0" fontId="25" fillId="0" borderId="86" xfId="9" applyFont="1" applyBorder="1" applyAlignment="1">
      <alignment horizontal="distributed" vertical="center"/>
    </xf>
    <xf numFmtId="0" fontId="25" fillId="0" borderId="92" xfId="9" applyFont="1" applyBorder="1" applyAlignment="1">
      <alignment horizontal="distributed" vertical="center"/>
    </xf>
    <xf numFmtId="0" fontId="25" fillId="0" borderId="78" xfId="9" applyFont="1" applyBorder="1" applyAlignment="1">
      <alignment horizontal="distributed" vertical="center"/>
    </xf>
    <xf numFmtId="0" fontId="25" fillId="0" borderId="176" xfId="9" applyFont="1" applyBorder="1" applyAlignment="1">
      <alignment horizontal="distributed" vertical="center"/>
    </xf>
    <xf numFmtId="0" fontId="25" fillId="0" borderId="14" xfId="9" applyFont="1" applyBorder="1" applyAlignment="1">
      <alignment horizontal="right" vertical="center"/>
    </xf>
    <xf numFmtId="0" fontId="25" fillId="0" borderId="63" xfId="9" applyFont="1" applyBorder="1" applyAlignment="1">
      <alignment horizontal="right" vertical="center"/>
    </xf>
    <xf numFmtId="0" fontId="25" fillId="0" borderId="61" xfId="9" applyFont="1" applyBorder="1" applyAlignment="1">
      <alignment horizontal="center" vertical="center"/>
    </xf>
    <xf numFmtId="0" fontId="25" fillId="0" borderId="123" xfId="9" applyFont="1" applyBorder="1" applyAlignment="1">
      <alignment horizontal="center" vertical="center"/>
    </xf>
    <xf numFmtId="0" fontId="25" fillId="0" borderId="63" xfId="9" applyFont="1" applyBorder="1" applyAlignment="1">
      <alignment horizontal="center" vertical="center"/>
    </xf>
    <xf numFmtId="190" fontId="25" fillId="0" borderId="18" xfId="9" applyNumberFormat="1" applyFont="1" applyBorder="1" applyAlignment="1">
      <alignment horizontal="center" vertical="center"/>
    </xf>
    <xf numFmtId="190" fontId="25" fillId="0" borderId="54" xfId="9" applyNumberFormat="1" applyFont="1" applyBorder="1" applyAlignment="1">
      <alignment horizontal="center" vertical="center"/>
    </xf>
    <xf numFmtId="0" fontId="25" fillId="0" borderId="111" xfId="9" applyFont="1" applyBorder="1" applyAlignment="1">
      <alignment horizontal="center" vertical="center" shrinkToFit="1"/>
    </xf>
    <xf numFmtId="0" fontId="25" fillId="0" borderId="128" xfId="9" applyFont="1" applyBorder="1" applyAlignment="1">
      <alignment horizontal="center" vertical="center" shrinkToFit="1"/>
    </xf>
    <xf numFmtId="0" fontId="25" fillId="0" borderId="124" xfId="9" applyFont="1" applyBorder="1" applyAlignment="1">
      <alignment vertical="center"/>
    </xf>
    <xf numFmtId="189" fontId="27" fillId="0" borderId="188" xfId="3" applyNumberFormat="1" applyFont="1" applyFill="1" applyBorder="1" applyAlignment="1" applyProtection="1">
      <alignment horizontal="center" vertical="center"/>
      <protection locked="0"/>
    </xf>
    <xf numFmtId="189" fontId="27" fillId="0" borderId="176" xfId="3" applyNumberFormat="1" applyFont="1" applyFill="1" applyBorder="1" applyAlignment="1" applyProtection="1">
      <alignment horizontal="center" vertical="center"/>
      <protection locked="0"/>
    </xf>
    <xf numFmtId="189" fontId="27" fillId="0" borderId="187" xfId="3" applyNumberFormat="1" applyFont="1" applyFill="1" applyBorder="1" applyAlignment="1" applyProtection="1">
      <alignment horizontal="center" vertical="center"/>
      <protection locked="0"/>
    </xf>
    <xf numFmtId="189" fontId="27" fillId="0" borderId="185" xfId="3" applyNumberFormat="1" applyFont="1" applyFill="1" applyBorder="1" applyAlignment="1" applyProtection="1">
      <alignment horizontal="center" vertical="center"/>
      <protection locked="0"/>
    </xf>
    <xf numFmtId="189" fontId="27" fillId="0" borderId="186" xfId="3" applyNumberFormat="1" applyFont="1" applyFill="1" applyBorder="1" applyAlignment="1" applyProtection="1">
      <alignment horizontal="center" vertical="center"/>
      <protection locked="0"/>
    </xf>
    <xf numFmtId="0" fontId="9" fillId="0" borderId="0" xfId="1" applyFont="1" applyAlignment="1">
      <alignment horizontal="left" vertical="center"/>
    </xf>
    <xf numFmtId="0" fontId="1" fillId="0" borderId="0" xfId="1" applyAlignment="1">
      <alignment vertical="center"/>
    </xf>
    <xf numFmtId="0" fontId="10" fillId="0" borderId="0" xfId="1" applyFont="1" applyAlignment="1">
      <alignment vertical="center"/>
    </xf>
    <xf numFmtId="38" fontId="10" fillId="0" borderId="0" xfId="3" applyFont="1" applyFill="1" applyAlignment="1">
      <alignment vertical="center"/>
    </xf>
    <xf numFmtId="0" fontId="11" fillId="0" borderId="0" xfId="1" applyFont="1" applyAlignment="1">
      <alignment horizontal="left" vertical="center"/>
    </xf>
    <xf numFmtId="0" fontId="21" fillId="0" borderId="14" xfId="1" applyFont="1" applyBorder="1" applyAlignment="1">
      <alignment horizontal="right"/>
    </xf>
    <xf numFmtId="0" fontId="13" fillId="0" borderId="15" xfId="1" applyFont="1" applyBorder="1" applyAlignment="1">
      <alignment horizontal="right"/>
    </xf>
    <xf numFmtId="0" fontId="13" fillId="0" borderId="16" xfId="1" applyFont="1" applyBorder="1" applyAlignment="1">
      <alignment horizontal="right"/>
    </xf>
    <xf numFmtId="0" fontId="12" fillId="0" borderId="17" xfId="1" applyFont="1" applyBorder="1" applyAlignment="1">
      <alignment horizontal="center" vertical="center"/>
    </xf>
    <xf numFmtId="0" fontId="10" fillId="0" borderId="17" xfId="1" applyFont="1" applyBorder="1" applyAlignment="1">
      <alignment horizontal="center" vertical="center"/>
    </xf>
    <xf numFmtId="0" fontId="10" fillId="0" borderId="18" xfId="1" applyFont="1" applyBorder="1" applyAlignment="1">
      <alignment horizontal="center" vertical="center"/>
    </xf>
    <xf numFmtId="0" fontId="10" fillId="0" borderId="19" xfId="1" applyFont="1" applyBorder="1" applyAlignment="1">
      <alignment horizontal="center" vertical="center"/>
    </xf>
    <xf numFmtId="0" fontId="12" fillId="0" borderId="20" xfId="1" applyFont="1" applyBorder="1" applyAlignment="1">
      <alignment horizontal="center" vertical="center"/>
    </xf>
    <xf numFmtId="0" fontId="12" fillId="0" borderId="21" xfId="1" applyFont="1" applyBorder="1" applyAlignment="1">
      <alignment horizontal="center" vertical="center"/>
    </xf>
    <xf numFmtId="38" fontId="10" fillId="0" borderId="0" xfId="3" applyFont="1" applyFill="1" applyAlignment="1">
      <alignment horizontal="right" vertical="center"/>
    </xf>
    <xf numFmtId="0" fontId="13" fillId="0" borderId="22" xfId="1" applyFont="1" applyBorder="1" applyAlignment="1">
      <alignment horizontal="left" vertical="top"/>
    </xf>
    <xf numFmtId="0" fontId="13" fillId="0" borderId="23" xfId="1" applyFont="1" applyBorder="1" applyAlignment="1">
      <alignment horizontal="left" vertical="top"/>
    </xf>
    <xf numFmtId="0" fontId="12" fillId="0" borderId="24" xfId="1" applyFont="1" applyBorder="1" applyAlignment="1">
      <alignment horizontal="center" vertical="center"/>
    </xf>
    <xf numFmtId="0" fontId="10" fillId="0" borderId="24" xfId="1" applyFont="1" applyBorder="1" applyAlignment="1">
      <alignment horizontal="center" vertical="center"/>
    </xf>
    <xf numFmtId="0" fontId="14" fillId="0" borderId="25" xfId="1" applyFont="1" applyBorder="1" applyAlignment="1">
      <alignment horizontal="center" vertical="center"/>
    </xf>
    <xf numFmtId="0" fontId="14" fillId="0" borderId="26" xfId="1" applyFont="1" applyBorder="1" applyAlignment="1">
      <alignment horizontal="center" vertical="center"/>
    </xf>
    <xf numFmtId="0" fontId="12" fillId="0" borderId="27" xfId="1" applyFont="1" applyBorder="1" applyAlignment="1">
      <alignment horizontal="center" vertical="center"/>
    </xf>
    <xf numFmtId="0" fontId="12" fillId="0" borderId="28" xfId="1" applyFont="1" applyBorder="1" applyAlignment="1">
      <alignment horizontal="center" vertical="center"/>
    </xf>
    <xf numFmtId="38" fontId="10" fillId="0" borderId="0" xfId="3" applyFont="1" applyFill="1" applyAlignment="1">
      <alignment horizontal="center" vertical="center"/>
    </xf>
    <xf numFmtId="0" fontId="10" fillId="14" borderId="51" xfId="1" applyFont="1" applyFill="1" applyBorder="1" applyAlignment="1">
      <alignment horizontal="center" vertical="center"/>
    </xf>
    <xf numFmtId="0" fontId="12" fillId="0" borderId="159" xfId="1" applyFont="1" applyBorder="1" applyAlignment="1">
      <alignment horizontal="distributed" vertical="center" textRotation="255" wrapText="1"/>
    </xf>
    <xf numFmtId="0" fontId="10" fillId="0" borderId="215" xfId="1" applyFont="1" applyBorder="1" applyAlignment="1">
      <alignment horizontal="center" vertical="center"/>
    </xf>
    <xf numFmtId="38" fontId="10" fillId="0" borderId="215" xfId="3" applyFont="1" applyFill="1" applyBorder="1" applyAlignment="1">
      <alignment vertical="center"/>
    </xf>
    <xf numFmtId="38" fontId="10" fillId="0" borderId="196" xfId="3" applyFont="1" applyFill="1" applyBorder="1" applyAlignment="1">
      <alignment vertical="center"/>
    </xf>
    <xf numFmtId="176" fontId="10" fillId="0" borderId="216" xfId="3" applyNumberFormat="1" applyFont="1" applyFill="1" applyBorder="1" applyAlignment="1" applyProtection="1">
      <alignment vertical="center"/>
      <protection locked="0"/>
    </xf>
    <xf numFmtId="0" fontId="10" fillId="14" borderId="51" xfId="1" applyFont="1" applyFill="1" applyBorder="1" applyAlignment="1">
      <alignment horizontal="center" vertical="center"/>
    </xf>
    <xf numFmtId="38" fontId="10" fillId="14" borderId="51" xfId="1" applyNumberFormat="1" applyFont="1" applyFill="1" applyBorder="1" applyAlignment="1">
      <alignment vertical="center"/>
    </xf>
    <xf numFmtId="0" fontId="12" fillId="0" borderId="29" xfId="1" applyFont="1" applyBorder="1" applyAlignment="1">
      <alignment horizontal="distributed" vertical="center" textRotation="255" wrapText="1"/>
    </xf>
    <xf numFmtId="0" fontId="10" fillId="0" borderId="34" xfId="1" applyFont="1" applyBorder="1" applyAlignment="1">
      <alignment horizontal="center" vertical="center"/>
    </xf>
    <xf numFmtId="38" fontId="10" fillId="0" borderId="30" xfId="3" applyFont="1" applyFill="1" applyBorder="1" applyAlignment="1">
      <alignment vertical="center"/>
    </xf>
    <xf numFmtId="38" fontId="10" fillId="0" borderId="193" xfId="3" applyFont="1" applyFill="1" applyBorder="1" applyAlignment="1">
      <alignment vertical="center"/>
    </xf>
    <xf numFmtId="176" fontId="10" fillId="0" borderId="237" xfId="3" applyNumberFormat="1" applyFont="1" applyFill="1" applyBorder="1" applyAlignment="1" applyProtection="1">
      <alignment vertical="center"/>
      <protection locked="0"/>
    </xf>
    <xf numFmtId="0" fontId="10" fillId="0" borderId="262" xfId="1" applyFont="1" applyBorder="1" applyAlignment="1">
      <alignment horizontal="center" vertical="center"/>
    </xf>
    <xf numFmtId="38" fontId="10" fillId="0" borderId="262" xfId="3" applyFont="1" applyFill="1" applyBorder="1" applyAlignment="1">
      <alignment vertical="center"/>
    </xf>
    <xf numFmtId="38" fontId="10" fillId="0" borderId="264" xfId="3" applyFont="1" applyFill="1" applyBorder="1" applyAlignment="1">
      <alignment vertical="center"/>
    </xf>
    <xf numFmtId="176" fontId="10" fillId="0" borderId="265" xfId="3" applyNumberFormat="1" applyFont="1" applyFill="1" applyBorder="1" applyAlignment="1" applyProtection="1">
      <alignment vertical="center"/>
      <protection locked="0"/>
    </xf>
    <xf numFmtId="0" fontId="12" fillId="0" borderId="43" xfId="1" applyFont="1" applyBorder="1" applyAlignment="1">
      <alignment horizontal="distributed" vertical="center" textRotation="255" wrapText="1"/>
    </xf>
    <xf numFmtId="0" fontId="10" fillId="0" borderId="25" xfId="1" applyFont="1" applyBorder="1" applyAlignment="1">
      <alignment horizontal="center" vertical="center"/>
    </xf>
    <xf numFmtId="38" fontId="10" fillId="0" borderId="25" xfId="3" applyFont="1" applyFill="1" applyBorder="1" applyAlignment="1">
      <alignment vertical="center"/>
    </xf>
    <xf numFmtId="38" fontId="10" fillId="0" borderId="32" xfId="3" applyFont="1" applyFill="1" applyBorder="1" applyAlignment="1">
      <alignment vertical="center"/>
    </xf>
    <xf numFmtId="176" fontId="10" fillId="0" borderId="33" xfId="3" applyNumberFormat="1" applyFont="1" applyFill="1" applyBorder="1" applyAlignment="1" applyProtection="1">
      <alignment vertical="center"/>
      <protection locked="0"/>
    </xf>
    <xf numFmtId="0" fontId="12" fillId="0" borderId="159" xfId="1" applyFont="1" applyBorder="1" applyAlignment="1">
      <alignment horizontal="center" vertical="center" textRotation="255" wrapText="1"/>
    </xf>
    <xf numFmtId="0" fontId="12" fillId="0" borderId="29" xfId="1" applyFont="1" applyBorder="1" applyAlignment="1">
      <alignment horizontal="center" vertical="center" textRotation="255" wrapText="1"/>
    </xf>
    <xf numFmtId="0" fontId="12" fillId="0" borderId="43" xfId="1" applyFont="1" applyBorder="1" applyAlignment="1">
      <alignment horizontal="center" vertical="center" textRotation="255" wrapText="1"/>
    </xf>
    <xf numFmtId="0" fontId="10" fillId="0" borderId="30" xfId="1" applyFont="1" applyBorder="1" applyAlignment="1">
      <alignment horizontal="center" vertical="center"/>
    </xf>
    <xf numFmtId="0" fontId="10" fillId="0" borderId="47" xfId="1" applyFont="1" applyBorder="1" applyAlignment="1">
      <alignment horizontal="center" vertical="center"/>
    </xf>
    <xf numFmtId="0" fontId="10" fillId="0" borderId="48" xfId="1" applyFont="1" applyBorder="1" applyAlignment="1">
      <alignment horizontal="center" vertical="center"/>
    </xf>
    <xf numFmtId="38" fontId="10" fillId="0" borderId="17" xfId="3" applyFont="1" applyFill="1" applyBorder="1" applyAlignment="1">
      <alignment vertical="center"/>
    </xf>
    <xf numFmtId="38" fontId="10" fillId="0" borderId="20" xfId="3" applyFont="1" applyFill="1" applyBorder="1" applyAlignment="1">
      <alignment vertical="center"/>
    </xf>
    <xf numFmtId="176" fontId="10" fillId="0" borderId="21" xfId="3" applyNumberFormat="1" applyFont="1" applyFill="1" applyBorder="1" applyAlignment="1" applyProtection="1">
      <alignment vertical="center"/>
      <protection locked="0"/>
    </xf>
    <xf numFmtId="38" fontId="10" fillId="0" borderId="0" xfId="1" applyNumberFormat="1" applyFont="1" applyAlignment="1">
      <alignment vertical="center"/>
    </xf>
    <xf numFmtId="0" fontId="10" fillId="0" borderId="266" xfId="1" applyFont="1" applyBorder="1" applyAlignment="1">
      <alignment horizontal="center" vertical="center"/>
    </xf>
    <xf numFmtId="0" fontId="10" fillId="0" borderId="267" xfId="1" applyFont="1" applyBorder="1" applyAlignment="1">
      <alignment horizontal="center" vertical="center"/>
    </xf>
    <xf numFmtId="38" fontId="10" fillId="0" borderId="268" xfId="3" applyFont="1" applyFill="1" applyBorder="1" applyAlignment="1">
      <alignment vertical="center"/>
    </xf>
    <xf numFmtId="38" fontId="10" fillId="0" borderId="292" xfId="3" applyFont="1" applyFill="1" applyBorder="1" applyAlignment="1">
      <alignment vertical="center"/>
    </xf>
    <xf numFmtId="176" fontId="10" fillId="0" borderId="293" xfId="3" applyNumberFormat="1" applyFont="1" applyFill="1" applyBorder="1" applyAlignment="1" applyProtection="1">
      <alignment vertical="center"/>
      <protection locked="0"/>
    </xf>
    <xf numFmtId="0" fontId="10" fillId="0" borderId="130" xfId="1" applyFont="1" applyBorder="1" applyAlignment="1">
      <alignment horizontal="center" vertical="center"/>
    </xf>
    <xf numFmtId="0" fontId="10" fillId="0" borderId="125" xfId="1" applyFont="1" applyBorder="1" applyAlignment="1">
      <alignment horizontal="center" vertical="center"/>
    </xf>
    <xf numFmtId="38" fontId="12" fillId="0" borderId="54" xfId="3" applyFont="1" applyFill="1" applyBorder="1" applyAlignment="1">
      <alignment vertical="center"/>
    </xf>
    <xf numFmtId="38" fontId="12" fillId="0" borderId="11" xfId="3" applyFont="1" applyFill="1" applyBorder="1" applyAlignment="1">
      <alignment vertical="center"/>
    </xf>
    <xf numFmtId="38" fontId="12" fillId="0" borderId="294" xfId="3" applyFont="1" applyFill="1" applyBorder="1" applyAlignment="1">
      <alignment vertical="center"/>
    </xf>
    <xf numFmtId="38" fontId="10" fillId="0" borderId="0" xfId="3" applyFont="1" applyFill="1" applyBorder="1" applyAlignment="1">
      <alignment vertical="center"/>
    </xf>
    <xf numFmtId="0" fontId="10" fillId="0" borderId="27" xfId="1" applyFont="1" applyBorder="1" applyAlignment="1">
      <alignment horizontal="center" vertical="center"/>
    </xf>
    <xf numFmtId="10" fontId="10" fillId="0" borderId="24" xfId="4" applyNumberFormat="1" applyFont="1" applyFill="1" applyBorder="1" applyAlignment="1">
      <alignment vertical="center"/>
    </xf>
    <xf numFmtId="10" fontId="10" fillId="0" borderId="27" xfId="4" applyNumberFormat="1" applyFont="1" applyFill="1" applyBorder="1" applyAlignment="1">
      <alignment vertical="center"/>
    </xf>
    <xf numFmtId="38" fontId="10" fillId="0" borderId="56" xfId="3" applyFont="1" applyFill="1" applyBorder="1" applyAlignment="1">
      <alignment vertical="center"/>
    </xf>
    <xf numFmtId="0" fontId="12" fillId="0" borderId="0" xfId="1" applyFont="1" applyAlignment="1">
      <alignment horizontal="right"/>
    </xf>
    <xf numFmtId="0" fontId="10" fillId="0" borderId="0" xfId="1" applyFont="1" applyAlignment="1">
      <alignment horizontal="left"/>
    </xf>
    <xf numFmtId="0" fontId="10" fillId="0" borderId="57" xfId="1" applyFont="1" applyBorder="1" applyAlignment="1">
      <alignment horizontal="center"/>
    </xf>
    <xf numFmtId="0" fontId="10" fillId="0" borderId="0" xfId="1" applyFont="1" applyAlignment="1">
      <alignment horizontal="left" vertical="center"/>
    </xf>
    <xf numFmtId="0" fontId="10" fillId="0" borderId="0" xfId="1" applyFont="1" applyAlignment="1">
      <alignment horizontal="center" vertical="top"/>
    </xf>
    <xf numFmtId="0" fontId="12" fillId="0" borderId="0" xfId="1" applyFont="1"/>
    <xf numFmtId="0" fontId="10" fillId="0" borderId="0" xfId="1" applyFont="1" applyAlignment="1">
      <alignment horizontal="left"/>
    </xf>
    <xf numFmtId="0" fontId="12" fillId="0" borderId="0" xfId="1" applyFont="1" applyAlignment="1">
      <alignment vertical="center"/>
    </xf>
    <xf numFmtId="0" fontId="12" fillId="0" borderId="51" xfId="1" applyFont="1" applyBorder="1" applyAlignment="1">
      <alignment horizontal="center" vertical="center"/>
    </xf>
    <xf numFmtId="38" fontId="12" fillId="0" borderId="51" xfId="3" applyFont="1" applyFill="1" applyBorder="1" applyAlignment="1">
      <alignment vertical="center"/>
    </xf>
    <xf numFmtId="177" fontId="10" fillId="0" borderId="0" xfId="1" applyNumberFormat="1" applyFont="1" applyAlignment="1">
      <alignment vertical="center"/>
    </xf>
    <xf numFmtId="0" fontId="21" fillId="0" borderId="0" xfId="1" applyFont="1" applyAlignment="1">
      <alignment vertical="center"/>
    </xf>
    <xf numFmtId="38" fontId="21" fillId="0" borderId="141" xfId="3" applyFont="1" applyFill="1" applyBorder="1" applyAlignment="1">
      <alignment vertical="center" shrinkToFit="1"/>
    </xf>
    <xf numFmtId="38" fontId="21" fillId="0" borderId="142" xfId="3" applyFont="1" applyFill="1" applyBorder="1" applyAlignment="1">
      <alignment vertical="center" shrinkToFit="1"/>
    </xf>
    <xf numFmtId="38" fontId="21" fillId="0" borderId="180" xfId="3" applyFont="1" applyFill="1" applyBorder="1" applyAlignment="1">
      <alignment vertical="center" shrinkToFit="1"/>
    </xf>
    <xf numFmtId="38" fontId="21" fillId="0" borderId="190" xfId="3" applyFont="1" applyFill="1" applyBorder="1" applyAlignment="1">
      <alignment vertical="center" shrinkToFit="1"/>
    </xf>
    <xf numFmtId="38" fontId="21" fillId="0" borderId="191" xfId="3" applyFont="1" applyFill="1" applyBorder="1" applyAlignment="1">
      <alignment vertical="center" shrinkToFit="1"/>
    </xf>
    <xf numFmtId="38" fontId="21" fillId="0" borderId="144" xfId="3" applyFont="1" applyFill="1" applyBorder="1" applyAlignment="1">
      <alignment vertical="center" shrinkToFit="1"/>
    </xf>
    <xf numFmtId="38" fontId="21" fillId="0" borderId="0" xfId="3" applyFont="1" applyFill="1" applyBorder="1" applyAlignment="1">
      <alignment vertical="center"/>
    </xf>
    <xf numFmtId="38" fontId="21" fillId="0" borderId="143" xfId="3" applyFont="1" applyFill="1" applyBorder="1" applyAlignment="1">
      <alignment vertical="center" shrinkToFit="1"/>
    </xf>
    <xf numFmtId="38" fontId="21" fillId="0" borderId="182" xfId="3" applyFont="1" applyFill="1" applyBorder="1" applyAlignment="1">
      <alignment vertical="center" shrinkToFit="1"/>
    </xf>
    <xf numFmtId="38" fontId="21" fillId="0" borderId="83" xfId="3" applyFont="1" applyFill="1" applyBorder="1" applyAlignment="1">
      <alignment vertical="center" shrinkToFit="1"/>
    </xf>
    <xf numFmtId="38" fontId="21" fillId="0" borderId="84" xfId="3" applyFont="1" applyFill="1" applyBorder="1" applyAlignment="1">
      <alignment vertical="center" shrinkToFit="1"/>
    </xf>
    <xf numFmtId="38" fontId="21" fillId="0" borderId="85" xfId="3" applyFont="1" applyFill="1" applyBorder="1" applyAlignment="1">
      <alignment vertical="center" shrinkToFit="1"/>
    </xf>
    <xf numFmtId="38" fontId="21" fillId="0" borderId="86" xfId="3" applyFont="1" applyFill="1" applyBorder="1" applyAlignment="1">
      <alignment vertical="center" shrinkToFit="1"/>
    </xf>
    <xf numFmtId="38" fontId="21" fillId="0" borderId="10" xfId="3" applyFont="1" applyFill="1" applyBorder="1" applyAlignment="1">
      <alignment vertical="center" shrinkToFit="1"/>
    </xf>
    <xf numFmtId="38" fontId="21" fillId="0" borderId="9" xfId="3" applyFont="1" applyFill="1" applyBorder="1" applyAlignment="1">
      <alignment vertical="center" shrinkToFit="1"/>
    </xf>
    <xf numFmtId="38" fontId="21" fillId="0" borderId="87" xfId="3" applyFont="1" applyFill="1" applyBorder="1" applyAlignment="1">
      <alignment vertical="center" shrinkToFit="1"/>
    </xf>
    <xf numFmtId="38" fontId="21" fillId="0" borderId="88" xfId="3" applyFont="1" applyFill="1" applyBorder="1" applyAlignment="1">
      <alignment vertical="center" shrinkToFit="1"/>
    </xf>
    <xf numFmtId="38" fontId="21" fillId="0" borderId="89" xfId="3" applyFont="1" applyFill="1" applyBorder="1" applyAlignment="1">
      <alignment vertical="center" shrinkToFit="1"/>
    </xf>
    <xf numFmtId="38" fontId="21" fillId="0" borderId="269" xfId="3" applyFont="1" applyFill="1" applyBorder="1" applyAlignment="1">
      <alignment vertical="center" shrinkToFit="1"/>
    </xf>
    <xf numFmtId="38" fontId="21" fillId="0" borderId="270" xfId="3" applyFont="1" applyFill="1" applyBorder="1" applyAlignment="1">
      <alignment vertical="center" shrinkToFit="1"/>
    </xf>
    <xf numFmtId="38" fontId="21" fillId="0" borderId="271" xfId="3" applyFont="1" applyFill="1" applyBorder="1" applyAlignment="1">
      <alignment vertical="center" shrinkToFit="1"/>
    </xf>
    <xf numFmtId="38" fontId="21" fillId="0" borderId="263" xfId="3" applyFont="1" applyFill="1" applyBorder="1" applyAlignment="1">
      <alignment vertical="center" shrinkToFit="1"/>
    </xf>
    <xf numFmtId="38" fontId="21" fillId="0" borderId="272" xfId="3" applyFont="1" applyFill="1" applyBorder="1" applyAlignment="1">
      <alignment vertical="center" shrinkToFit="1"/>
    </xf>
    <xf numFmtId="38" fontId="21" fillId="0" borderId="273" xfId="3" applyFont="1" applyFill="1" applyBorder="1" applyAlignment="1">
      <alignment vertical="center" shrinkToFit="1"/>
    </xf>
    <xf numFmtId="38" fontId="21" fillId="0" borderId="102" xfId="3" applyFont="1" applyFill="1" applyBorder="1" applyAlignment="1">
      <alignment vertical="center" shrinkToFit="1"/>
    </xf>
    <xf numFmtId="38" fontId="21" fillId="0" borderId="103" xfId="3" applyFont="1" applyFill="1" applyBorder="1" applyAlignment="1">
      <alignment vertical="center" shrinkToFit="1"/>
    </xf>
    <xf numFmtId="38" fontId="21" fillId="0" borderId="108" xfId="3" applyFont="1" applyFill="1" applyBorder="1" applyAlignment="1">
      <alignment vertical="center" shrinkToFit="1"/>
    </xf>
    <xf numFmtId="38" fontId="21" fillId="0" borderId="104" xfId="3" applyFont="1" applyFill="1" applyBorder="1" applyAlignment="1">
      <alignment vertical="center" shrinkToFit="1"/>
    </xf>
    <xf numFmtId="38" fontId="21" fillId="0" borderId="109" xfId="3" applyFont="1" applyFill="1" applyBorder="1" applyAlignment="1">
      <alignment vertical="center" shrinkToFit="1"/>
    </xf>
    <xf numFmtId="38" fontId="21" fillId="0" borderId="274" xfId="3" applyFont="1" applyFill="1" applyBorder="1" applyAlignment="1">
      <alignment vertical="center" shrinkToFit="1"/>
    </xf>
    <xf numFmtId="38" fontId="21" fillId="0" borderId="70" xfId="3" applyFont="1" applyFill="1" applyBorder="1" applyAlignment="1">
      <alignment vertical="center" shrinkToFit="1"/>
    </xf>
    <xf numFmtId="38" fontId="21" fillId="0" borderId="72" xfId="3" applyFont="1" applyFill="1" applyBorder="1" applyAlignment="1">
      <alignment vertical="center" shrinkToFit="1"/>
    </xf>
    <xf numFmtId="38" fontId="21" fillId="0" borderId="14" xfId="3" applyFont="1" applyFill="1" applyBorder="1" applyAlignment="1">
      <alignment vertical="center" shrinkToFit="1"/>
    </xf>
    <xf numFmtId="38" fontId="21" fillId="0" borderId="26" xfId="3" applyFont="1" applyFill="1" applyBorder="1" applyAlignment="1">
      <alignment vertical="center" shrinkToFit="1"/>
    </xf>
    <xf numFmtId="38" fontId="21" fillId="0" borderId="23" xfId="3" applyFont="1" applyFill="1" applyBorder="1" applyAlignment="1">
      <alignment vertical="center" shrinkToFit="1"/>
    </xf>
    <xf numFmtId="38" fontId="21" fillId="0" borderId="74" xfId="3" applyFont="1" applyFill="1" applyBorder="1" applyAlignment="1">
      <alignment vertical="center" shrinkToFit="1"/>
    </xf>
    <xf numFmtId="38" fontId="21" fillId="0" borderId="275" xfId="3" applyFont="1" applyFill="1" applyBorder="1" applyAlignment="1">
      <alignment vertical="center" shrinkToFit="1"/>
    </xf>
    <xf numFmtId="38" fontId="21" fillId="0" borderId="276" xfId="3" applyFont="1" applyFill="1" applyBorder="1" applyAlignment="1">
      <alignment vertical="center" shrinkToFit="1"/>
    </xf>
    <xf numFmtId="38" fontId="21" fillId="0" borderId="277" xfId="3" applyFont="1" applyFill="1" applyBorder="1" applyAlignment="1">
      <alignment vertical="center" shrinkToFit="1"/>
    </xf>
    <xf numFmtId="38" fontId="21" fillId="0" borderId="278" xfId="3" applyFont="1" applyFill="1" applyBorder="1" applyAlignment="1">
      <alignment vertical="center" shrinkToFit="1"/>
    </xf>
    <xf numFmtId="38" fontId="21" fillId="0" borderId="279" xfId="3" applyFont="1" applyFill="1" applyBorder="1" applyAlignment="1">
      <alignment vertical="center" shrinkToFit="1"/>
    </xf>
    <xf numFmtId="38" fontId="21" fillId="0" borderId="280" xfId="3" applyFont="1" applyFill="1" applyBorder="1" applyAlignment="1">
      <alignment vertical="center" shrinkToFit="1"/>
    </xf>
    <xf numFmtId="38" fontId="21" fillId="0" borderId="76" xfId="3" applyFont="1" applyFill="1" applyBorder="1" applyAlignment="1">
      <alignment vertical="center" shrinkToFit="1"/>
    </xf>
    <xf numFmtId="38" fontId="21" fillId="0" borderId="79" xfId="3" applyFont="1" applyFill="1" applyBorder="1" applyAlignment="1">
      <alignment vertical="center" shrinkToFit="1"/>
    </xf>
    <xf numFmtId="38" fontId="21" fillId="0" borderId="78" xfId="3" applyFont="1" applyFill="1" applyBorder="1" applyAlignment="1">
      <alignment vertical="center" shrinkToFit="1"/>
    </xf>
    <xf numFmtId="38" fontId="21" fillId="0" borderId="31" xfId="3" applyFont="1" applyFill="1" applyBorder="1" applyAlignment="1">
      <alignment vertical="center" shrinkToFit="1"/>
    </xf>
    <xf numFmtId="38" fontId="21" fillId="0" borderId="80" xfId="3" applyFont="1" applyFill="1" applyBorder="1" applyAlignment="1">
      <alignment vertical="center" shrinkToFit="1"/>
    </xf>
    <xf numFmtId="38" fontId="21" fillId="0" borderId="81" xfId="3" applyFont="1" applyFill="1" applyBorder="1" applyAlignment="1">
      <alignment vertical="center" shrinkToFit="1"/>
    </xf>
    <xf numFmtId="38" fontId="21" fillId="0" borderId="133" xfId="3" applyFont="1" applyFill="1" applyBorder="1" applyAlignment="1">
      <alignment vertical="center" shrinkToFit="1"/>
    </xf>
    <xf numFmtId="38" fontId="21" fillId="0" borderId="134" xfId="3" applyFont="1" applyFill="1" applyBorder="1" applyAlignment="1">
      <alignment vertical="center" shrinkToFit="1"/>
    </xf>
    <xf numFmtId="38" fontId="21" fillId="0" borderId="0" xfId="3" applyFont="1" applyFill="1" applyBorder="1" applyAlignment="1">
      <alignment vertical="center" shrinkToFit="1"/>
    </xf>
    <xf numFmtId="38" fontId="21" fillId="0" borderId="5" xfId="3" applyFont="1" applyFill="1" applyBorder="1" applyAlignment="1">
      <alignment vertical="center" shrinkToFit="1"/>
    </xf>
    <xf numFmtId="38" fontId="21" fillId="0" borderId="135" xfId="3" applyFont="1" applyFill="1" applyBorder="1" applyAlignment="1">
      <alignment vertical="center" shrinkToFit="1"/>
    </xf>
    <xf numFmtId="38" fontId="21" fillId="0" borderId="136" xfId="3" applyFont="1" applyFill="1" applyBorder="1" applyAlignment="1">
      <alignment vertical="center" shrinkToFit="1"/>
    </xf>
    <xf numFmtId="38" fontId="21" fillId="0" borderId="281" xfId="3" applyFont="1" applyFill="1" applyBorder="1" applyAlignment="1">
      <alignment vertical="center" shrinkToFit="1"/>
    </xf>
    <xf numFmtId="38" fontId="21" fillId="0" borderId="282" xfId="3" applyFont="1" applyFill="1" applyBorder="1" applyAlignment="1">
      <alignment vertical="center" shrinkToFit="1"/>
    </xf>
    <xf numFmtId="38" fontId="21" fillId="0" borderId="73" xfId="3" applyFont="1" applyFill="1" applyBorder="1" applyAlignment="1">
      <alignment vertical="center" shrinkToFit="1"/>
    </xf>
    <xf numFmtId="38" fontId="21" fillId="0" borderId="122" xfId="3" applyFont="1" applyFill="1" applyBorder="1" applyAlignment="1">
      <alignment vertical="center" shrinkToFit="1"/>
    </xf>
    <xf numFmtId="38" fontId="21" fillId="0" borderId="132" xfId="3" applyFont="1" applyFill="1" applyBorder="1" applyAlignment="1">
      <alignment vertical="center" shrinkToFit="1"/>
    </xf>
    <xf numFmtId="38" fontId="21" fillId="0" borderId="61" xfId="3" applyFont="1" applyFill="1" applyBorder="1" applyAlignment="1">
      <alignment vertical="center" shrinkToFit="1"/>
    </xf>
    <xf numFmtId="38" fontId="21" fillId="0" borderId="63" xfId="3" applyFont="1" applyFill="1" applyBorder="1" applyAlignment="1">
      <alignment vertical="center" shrinkToFit="1"/>
    </xf>
    <xf numFmtId="38" fontId="21" fillId="0" borderId="57" xfId="3" applyFont="1" applyFill="1" applyBorder="1" applyAlignment="1">
      <alignment vertical="center" shrinkToFit="1"/>
    </xf>
    <xf numFmtId="38" fontId="21" fillId="0" borderId="19" xfId="3" applyFont="1" applyFill="1" applyBorder="1" applyAlignment="1">
      <alignment vertical="center" shrinkToFit="1"/>
    </xf>
    <xf numFmtId="38" fontId="21" fillId="0" borderId="16" xfId="3" applyFont="1" applyFill="1" applyBorder="1" applyAlignment="1">
      <alignment vertical="center" shrinkToFit="1"/>
    </xf>
    <xf numFmtId="38" fontId="21" fillId="0" borderId="65" xfId="3" applyFont="1" applyFill="1" applyBorder="1" applyAlignment="1">
      <alignment vertical="center" shrinkToFit="1"/>
    </xf>
    <xf numFmtId="38" fontId="21" fillId="0" borderId="64" xfId="3" applyFont="1" applyFill="1" applyBorder="1" applyAlignment="1">
      <alignment vertical="center" shrinkToFit="1"/>
    </xf>
    <xf numFmtId="38" fontId="21" fillId="0" borderId="111" xfId="3" applyFont="1" applyFill="1" applyBorder="1" applyAlignment="1">
      <alignment vertical="center" shrinkToFit="1"/>
    </xf>
    <xf numFmtId="38" fontId="21" fillId="0" borderId="284" xfId="3" applyFont="1" applyFill="1" applyBorder="1" applyAlignment="1">
      <alignment vertical="center" shrinkToFit="1"/>
    </xf>
    <xf numFmtId="38" fontId="21" fillId="0" borderId="285" xfId="3" applyFont="1" applyFill="1" applyBorder="1" applyAlignment="1">
      <alignment vertical="center" shrinkToFit="1"/>
    </xf>
    <xf numFmtId="38" fontId="21" fillId="0" borderId="283" xfId="3" applyFont="1" applyFill="1" applyBorder="1" applyAlignment="1">
      <alignment vertical="center" shrinkToFit="1"/>
    </xf>
    <xf numFmtId="38" fontId="21" fillId="0" borderId="286" xfId="3" applyFont="1" applyFill="1" applyBorder="1" applyAlignment="1">
      <alignment vertical="center" shrinkToFit="1"/>
    </xf>
    <xf numFmtId="38" fontId="21" fillId="0" borderId="267" xfId="3" applyFont="1" applyFill="1" applyBorder="1" applyAlignment="1">
      <alignment vertical="center" shrinkToFit="1"/>
    </xf>
    <xf numFmtId="38" fontId="21" fillId="0" borderId="287" xfId="3" applyFont="1" applyFill="1" applyBorder="1" applyAlignment="1">
      <alignment vertical="center" shrinkToFit="1"/>
    </xf>
    <xf numFmtId="38" fontId="21" fillId="0" borderId="288" xfId="3" applyFont="1" applyFill="1" applyBorder="1" applyAlignment="1">
      <alignment vertical="center" shrinkToFit="1"/>
    </xf>
    <xf numFmtId="38" fontId="21" fillId="0" borderId="289" xfId="3" applyFont="1" applyFill="1" applyBorder="1" applyAlignment="1">
      <alignment vertical="center" shrinkToFit="1"/>
    </xf>
    <xf numFmtId="38" fontId="21" fillId="0" borderId="290" xfId="3" applyFont="1" applyFill="1" applyBorder="1" applyAlignment="1">
      <alignment vertical="center" shrinkToFit="1"/>
    </xf>
    <xf numFmtId="38" fontId="21" fillId="0" borderId="225" xfId="3" applyFont="1" applyFill="1" applyBorder="1" applyAlignment="1">
      <alignment vertical="center" shrinkToFit="1"/>
    </xf>
    <xf numFmtId="38" fontId="21" fillId="0" borderId="235" xfId="3" applyFont="1" applyFill="1" applyBorder="1" applyAlignment="1">
      <alignment vertical="center" shrinkToFit="1"/>
    </xf>
    <xf numFmtId="38" fontId="21" fillId="0" borderId="8" xfId="3" applyFont="1" applyFill="1" applyBorder="1" applyAlignment="1">
      <alignment vertical="center" shrinkToFit="1"/>
    </xf>
    <xf numFmtId="38" fontId="21" fillId="0" borderId="132" xfId="3" applyFont="1" applyFill="1" applyBorder="1" applyAlignment="1">
      <alignment vertical="center"/>
    </xf>
    <xf numFmtId="38" fontId="21" fillId="0" borderId="132" xfId="3" applyFont="1" applyFill="1" applyBorder="1" applyAlignment="1"/>
    <xf numFmtId="38" fontId="21" fillId="0" borderId="232" xfId="3" applyFont="1" applyFill="1" applyBorder="1" applyAlignment="1">
      <alignment vertical="center" shrinkToFit="1"/>
    </xf>
    <xf numFmtId="0" fontId="36" fillId="0" borderId="0" xfId="1" applyFont="1" applyAlignment="1">
      <alignment vertical="center"/>
    </xf>
    <xf numFmtId="0" fontId="21" fillId="0" borderId="61" xfId="1" applyFont="1" applyFill="1" applyBorder="1" applyAlignment="1">
      <alignment horizontal="center" vertical="center"/>
    </xf>
    <xf numFmtId="0" fontId="21" fillId="0" borderId="63" xfId="1" applyFont="1" applyFill="1" applyBorder="1" applyAlignment="1">
      <alignment horizontal="center" vertical="center"/>
    </xf>
    <xf numFmtId="0" fontId="21" fillId="0" borderId="64" xfId="1" applyFont="1" applyFill="1" applyBorder="1" applyAlignment="1">
      <alignment horizontal="center" vertical="center"/>
    </xf>
    <xf numFmtId="0" fontId="21" fillId="0" borderId="18" xfId="1" applyFont="1" applyFill="1" applyBorder="1" applyAlignment="1">
      <alignment horizontal="center" vertical="center"/>
    </xf>
    <xf numFmtId="0" fontId="21" fillId="0" borderId="65" xfId="1" applyFont="1" applyFill="1" applyBorder="1" applyAlignment="1">
      <alignment horizontal="center" vertical="center"/>
    </xf>
    <xf numFmtId="0" fontId="21" fillId="0" borderId="66" xfId="1" applyFont="1" applyFill="1" applyBorder="1" applyAlignment="1">
      <alignment horizontal="center" vertical="center"/>
    </xf>
    <xf numFmtId="0" fontId="1" fillId="0" borderId="70" xfId="1" applyFill="1" applyBorder="1" applyAlignment="1">
      <alignment horizontal="center" vertical="center"/>
    </xf>
    <xf numFmtId="0" fontId="1" fillId="0" borderId="72" xfId="1" applyFill="1" applyBorder="1" applyAlignment="1">
      <alignment horizontal="center" vertical="center"/>
    </xf>
    <xf numFmtId="0" fontId="1" fillId="0" borderId="73" xfId="1" applyFill="1" applyBorder="1" applyAlignment="1">
      <alignment horizontal="center" vertical="center"/>
    </xf>
    <xf numFmtId="0" fontId="1" fillId="0" borderId="25" xfId="1" applyFill="1" applyBorder="1" applyAlignment="1">
      <alignment horizontal="center" vertical="center"/>
    </xf>
    <xf numFmtId="0" fontId="21" fillId="0" borderId="74" xfId="1" applyFont="1" applyFill="1" applyBorder="1" applyAlignment="1">
      <alignment horizontal="center" vertical="center"/>
    </xf>
    <xf numFmtId="0" fontId="21" fillId="0" borderId="75" xfId="1" applyFont="1" applyFill="1" applyBorder="1" applyAlignment="1">
      <alignment horizontal="center" vertical="center"/>
    </xf>
    <xf numFmtId="0" fontId="4" fillId="0" borderId="14" xfId="1" applyFont="1" applyFill="1" applyBorder="1" applyAlignment="1">
      <alignment horizontal="left" vertical="top"/>
    </xf>
    <xf numFmtId="0" fontId="24" fillId="0" borderId="14" xfId="1" applyFont="1" applyFill="1" applyBorder="1" applyAlignment="1">
      <alignment horizontal="left" vertical="center"/>
    </xf>
    <xf numFmtId="0" fontId="21" fillId="0" borderId="14" xfId="1" applyFont="1" applyFill="1" applyBorder="1" applyAlignment="1">
      <alignment horizontal="left" vertical="center"/>
    </xf>
    <xf numFmtId="0" fontId="21" fillId="0" borderId="0" xfId="1" applyFont="1" applyFill="1" applyAlignment="1">
      <alignment vertical="center"/>
    </xf>
    <xf numFmtId="0" fontId="21" fillId="0" borderId="14" xfId="1" applyFont="1" applyFill="1" applyBorder="1" applyAlignment="1">
      <alignment horizontal="center" vertical="center"/>
    </xf>
    <xf numFmtId="0" fontId="21" fillId="0" borderId="0" xfId="1" applyFont="1" applyFill="1" applyAlignment="1">
      <alignment horizontal="center" vertical="center"/>
    </xf>
    <xf numFmtId="0" fontId="21" fillId="0" borderId="14" xfId="1" applyFont="1" applyFill="1" applyBorder="1" applyAlignment="1">
      <alignment horizontal="right" vertical="center"/>
    </xf>
    <xf numFmtId="0" fontId="12" fillId="0" borderId="0" xfId="1" applyFont="1" applyFill="1" applyAlignment="1">
      <alignment vertical="center"/>
    </xf>
    <xf numFmtId="0" fontId="26" fillId="0" borderId="15" xfId="1" applyFont="1" applyFill="1" applyBorder="1" applyAlignment="1">
      <alignment horizontal="left" vertical="center"/>
    </xf>
    <xf numFmtId="0" fontId="26" fillId="0" borderId="57" xfId="1" applyFont="1" applyFill="1" applyBorder="1" applyAlignment="1">
      <alignment horizontal="center" vertical="center"/>
    </xf>
    <xf numFmtId="0" fontId="21" fillId="0" borderId="58" xfId="1" applyFont="1" applyFill="1" applyBorder="1" applyAlignment="1">
      <alignment horizontal="center" vertical="center"/>
    </xf>
    <xf numFmtId="0" fontId="21" fillId="0" borderId="59" xfId="1" applyFont="1" applyFill="1" applyBorder="1" applyAlignment="1">
      <alignment horizontal="center" vertical="center"/>
    </xf>
    <xf numFmtId="0" fontId="21" fillId="0" borderId="57" xfId="1" applyFont="1" applyFill="1" applyBorder="1" applyAlignment="1">
      <alignment horizontal="center" vertical="center"/>
    </xf>
    <xf numFmtId="0" fontId="21" fillId="0" borderId="60" xfId="1" applyFont="1" applyFill="1" applyBorder="1" applyAlignment="1">
      <alignment horizontal="center" vertical="center"/>
    </xf>
    <xf numFmtId="0" fontId="21" fillId="0" borderId="48" xfId="1" applyFont="1" applyFill="1" applyBorder="1" applyAlignment="1">
      <alignment horizontal="center" vertical="center"/>
    </xf>
    <xf numFmtId="0" fontId="21" fillId="0" borderId="62" xfId="1" applyFont="1" applyFill="1" applyBorder="1" applyAlignment="1">
      <alignment horizontal="center" vertical="center"/>
    </xf>
    <xf numFmtId="0" fontId="26" fillId="0" borderId="22" xfId="1" applyFont="1" applyFill="1" applyBorder="1" applyAlignment="1">
      <alignment horizontal="center" vertical="center"/>
    </xf>
    <xf numFmtId="0" fontId="26" fillId="0" borderId="14" xfId="1" applyFont="1" applyFill="1" applyBorder="1" applyAlignment="1">
      <alignment horizontal="left" vertical="center"/>
    </xf>
    <xf numFmtId="0" fontId="21" fillId="0" borderId="67" xfId="1" applyFont="1" applyFill="1" applyBorder="1" applyAlignment="1">
      <alignment horizontal="center" vertical="center"/>
    </xf>
    <xf numFmtId="0" fontId="21" fillId="0" borderId="68" xfId="1" applyFont="1" applyFill="1" applyBorder="1" applyAlignment="1">
      <alignment horizontal="center" vertical="center"/>
    </xf>
    <xf numFmtId="0" fontId="21" fillId="0" borderId="14" xfId="1" applyFont="1" applyFill="1" applyBorder="1" applyAlignment="1">
      <alignment horizontal="center" vertical="center"/>
    </xf>
    <xf numFmtId="0" fontId="21" fillId="0" borderId="55" xfId="1" applyFont="1" applyFill="1" applyBorder="1" applyAlignment="1">
      <alignment horizontal="center" vertical="center"/>
    </xf>
    <xf numFmtId="0" fontId="21" fillId="0" borderId="69" xfId="1" applyFont="1" applyFill="1" applyBorder="1" applyAlignment="1">
      <alignment horizontal="center" vertical="center"/>
    </xf>
    <xf numFmtId="0" fontId="21" fillId="0" borderId="70" xfId="1" applyFont="1" applyFill="1" applyBorder="1" applyAlignment="1">
      <alignment horizontal="center" vertical="center"/>
    </xf>
    <xf numFmtId="0" fontId="21" fillId="0" borderId="71" xfId="1" applyFont="1" applyFill="1" applyBorder="1" applyAlignment="1">
      <alignment horizontal="center" vertical="center"/>
    </xf>
    <xf numFmtId="0" fontId="12" fillId="0" borderId="0" xfId="1" applyFont="1" applyFill="1" applyAlignment="1">
      <alignment horizontal="center" vertical="center"/>
    </xf>
    <xf numFmtId="0" fontId="21" fillId="0" borderId="29" xfId="1" applyFont="1" applyFill="1" applyBorder="1" applyAlignment="1">
      <alignment horizontal="distributed" vertical="center" textRotation="255" wrapText="1"/>
    </xf>
    <xf numFmtId="0" fontId="21" fillId="0" borderId="31" xfId="1" applyFont="1" applyFill="1" applyBorder="1" applyAlignment="1">
      <alignment horizontal="center" vertical="center"/>
    </xf>
    <xf numFmtId="38" fontId="12" fillId="0" borderId="0" xfId="1" applyNumberFormat="1" applyFont="1" applyFill="1" applyAlignment="1">
      <alignment vertical="center"/>
    </xf>
    <xf numFmtId="0" fontId="21" fillId="0" borderId="10" xfId="1" applyFont="1" applyFill="1" applyBorder="1" applyAlignment="1">
      <alignment horizontal="center" vertical="center"/>
    </xf>
    <xf numFmtId="0" fontId="21" fillId="0" borderId="105" xfId="1" applyFont="1" applyFill="1" applyBorder="1" applyAlignment="1">
      <alignment horizontal="center" vertical="center"/>
    </xf>
    <xf numFmtId="0" fontId="21" fillId="0" borderId="159" xfId="1" applyFont="1" applyFill="1" applyBorder="1" applyAlignment="1">
      <alignment horizontal="distributed" vertical="center" textRotation="255" wrapText="1"/>
    </xf>
    <xf numFmtId="0" fontId="21" fillId="0" borderId="215" xfId="1" applyFont="1" applyFill="1" applyBorder="1" applyAlignment="1">
      <alignment horizontal="center" vertical="center"/>
    </xf>
    <xf numFmtId="0" fontId="21" fillId="0" borderId="34" xfId="1" applyFont="1" applyFill="1" applyBorder="1" applyAlignment="1">
      <alignment horizontal="center" vertical="center"/>
    </xf>
    <xf numFmtId="0" fontId="21" fillId="0" borderId="42" xfId="1" applyFont="1" applyFill="1" applyBorder="1" applyAlignment="1">
      <alignment horizontal="center" vertical="center"/>
    </xf>
    <xf numFmtId="0" fontId="21" fillId="0" borderId="43" xfId="1" applyFont="1" applyFill="1" applyBorder="1" applyAlignment="1">
      <alignment horizontal="distributed" vertical="center" textRotation="255" wrapText="1"/>
    </xf>
    <xf numFmtId="0" fontId="21" fillId="0" borderId="44" xfId="1" applyFont="1" applyFill="1" applyBorder="1" applyAlignment="1">
      <alignment horizontal="center" vertical="center"/>
    </xf>
    <xf numFmtId="0" fontId="21" fillId="0" borderId="159" xfId="1" applyFont="1" applyFill="1" applyBorder="1" applyAlignment="1">
      <alignment horizontal="center" vertical="center" textRotation="255" wrapText="1"/>
    </xf>
    <xf numFmtId="0" fontId="21" fillId="0" borderId="29" xfId="1" applyFont="1" applyFill="1" applyBorder="1" applyAlignment="1">
      <alignment horizontal="center" vertical="center" textRotation="255" wrapText="1"/>
    </xf>
    <xf numFmtId="0" fontId="21" fillId="0" borderId="43" xfId="1" applyFont="1" applyFill="1" applyBorder="1" applyAlignment="1">
      <alignment horizontal="center" vertical="center" textRotation="255" wrapText="1"/>
    </xf>
    <xf numFmtId="0" fontId="21" fillId="0" borderId="47" xfId="1" applyFont="1" applyFill="1" applyBorder="1" applyAlignment="1">
      <alignment horizontal="center" vertical="center"/>
    </xf>
    <xf numFmtId="0" fontId="21" fillId="0" borderId="110" xfId="1" applyFont="1" applyFill="1" applyBorder="1" applyAlignment="1">
      <alignment horizontal="center" vertical="center"/>
    </xf>
    <xf numFmtId="0" fontId="21" fillId="0" borderId="266" xfId="1" applyFont="1" applyFill="1" applyBorder="1" applyAlignment="1">
      <alignment horizontal="center" vertical="center"/>
    </xf>
    <xf numFmtId="0" fontId="21" fillId="0" borderId="283" xfId="1" applyFont="1" applyFill="1" applyBorder="1" applyAlignment="1">
      <alignment horizontal="center" vertical="center"/>
    </xf>
    <xf numFmtId="0" fontId="12" fillId="0" borderId="0" xfId="1" applyFont="1" applyFill="1" applyAlignment="1">
      <alignment vertical="center" shrinkToFit="1"/>
    </xf>
    <xf numFmtId="0" fontId="21" fillId="0" borderId="22" xfId="1" applyFont="1" applyFill="1" applyBorder="1" applyAlignment="1">
      <alignment horizontal="center" vertical="center"/>
    </xf>
    <xf numFmtId="38" fontId="12" fillId="0" borderId="0" xfId="1" applyNumberFormat="1" applyFont="1" applyFill="1" applyAlignment="1">
      <alignment vertical="center" shrinkToFit="1"/>
    </xf>
    <xf numFmtId="0" fontId="21" fillId="0" borderId="159" xfId="1" applyFont="1" applyFill="1" applyBorder="1" applyAlignment="1">
      <alignment horizontal="center" vertical="center"/>
    </xf>
    <xf numFmtId="0" fontId="21" fillId="0" borderId="15" xfId="1" applyFont="1" applyFill="1" applyBorder="1" applyAlignment="1">
      <alignment horizontal="center" vertical="center"/>
    </xf>
    <xf numFmtId="0" fontId="1" fillId="0" borderId="16" xfId="1" applyFill="1" applyBorder="1" applyAlignment="1">
      <alignment horizontal="center" vertical="center"/>
    </xf>
    <xf numFmtId="0" fontId="21" fillId="0" borderId="193" xfId="1" applyFont="1" applyFill="1" applyBorder="1" applyAlignment="1">
      <alignment horizontal="center" vertical="center"/>
    </xf>
    <xf numFmtId="0" fontId="21" fillId="0" borderId="34" xfId="1" applyFont="1" applyFill="1" applyBorder="1" applyAlignment="1">
      <alignment horizontal="center" vertical="center"/>
    </xf>
    <xf numFmtId="0" fontId="21" fillId="0" borderId="163" xfId="1" applyFont="1" applyFill="1" applyBorder="1" applyAlignment="1">
      <alignment horizontal="center" vertical="center"/>
    </xf>
    <xf numFmtId="0" fontId="21" fillId="0" borderId="9" xfId="1" applyFont="1" applyFill="1" applyBorder="1" applyAlignment="1">
      <alignment horizontal="center" vertical="center"/>
    </xf>
    <xf numFmtId="0" fontId="1" fillId="0" borderId="9" xfId="1" applyFill="1" applyBorder="1" applyAlignment="1">
      <alignment horizontal="center" vertical="center"/>
    </xf>
    <xf numFmtId="0" fontId="21" fillId="0" borderId="86" xfId="1" applyFont="1" applyFill="1" applyBorder="1" applyAlignment="1">
      <alignment horizontal="center" vertical="center"/>
    </xf>
    <xf numFmtId="0" fontId="12" fillId="0" borderId="0" xfId="1" applyFont="1" applyFill="1"/>
    <xf numFmtId="0" fontId="21" fillId="0" borderId="23" xfId="1" applyFont="1" applyFill="1" applyBorder="1" applyAlignment="1">
      <alignment horizontal="center" vertical="center"/>
    </xf>
    <xf numFmtId="0" fontId="21" fillId="0" borderId="0" xfId="1" applyFont="1" applyFill="1" applyAlignment="1">
      <alignment horizontal="right" vertical="center"/>
    </xf>
    <xf numFmtId="0" fontId="1" fillId="0" borderId="0" xfId="1" applyFill="1" applyAlignment="1">
      <alignment horizontal="right" vertical="center"/>
    </xf>
    <xf numFmtId="0" fontId="36" fillId="0" borderId="0" xfId="1" applyFont="1" applyFill="1" applyAlignment="1">
      <alignment vertical="center"/>
    </xf>
    <xf numFmtId="38" fontId="21" fillId="0" borderId="0" xfId="1" applyNumberFormat="1" applyFont="1" applyFill="1" applyAlignment="1">
      <alignment vertical="center"/>
    </xf>
    <xf numFmtId="0" fontId="16" fillId="0" borderId="0" xfId="1" applyFont="1" applyAlignment="1">
      <alignment horizontal="left" vertical="center"/>
    </xf>
    <xf numFmtId="0" fontId="19" fillId="0" borderId="0" xfId="1" applyFont="1" applyAlignment="1">
      <alignment vertical="center"/>
    </xf>
    <xf numFmtId="0" fontId="20" fillId="0" borderId="0" xfId="1" applyFont="1" applyAlignment="1">
      <alignment vertical="center"/>
    </xf>
    <xf numFmtId="0" fontId="1" fillId="0" borderId="0" xfId="1" applyAlignment="1">
      <alignment vertical="center"/>
    </xf>
    <xf numFmtId="0" fontId="18" fillId="0" borderId="0" xfId="1" applyFont="1" applyAlignment="1">
      <alignment horizontal="right" vertical="center"/>
    </xf>
    <xf numFmtId="0" fontId="18" fillId="0" borderId="139" xfId="1" applyFont="1" applyBorder="1" applyAlignment="1">
      <alignment horizontal="right" vertical="center"/>
    </xf>
    <xf numFmtId="0" fontId="18" fillId="0" borderId="63" xfId="1" applyFont="1" applyBorder="1" applyAlignment="1">
      <alignment horizontal="right" vertical="center"/>
    </xf>
    <xf numFmtId="0" fontId="18" fillId="0" borderId="140" xfId="1" applyFont="1" applyBorder="1" applyAlignment="1">
      <alignment horizontal="right" vertical="center"/>
    </xf>
    <xf numFmtId="0" fontId="18" fillId="0" borderId="141" xfId="1" applyFont="1" applyBorder="1" applyAlignment="1">
      <alignment horizontal="center" vertical="center"/>
    </xf>
    <xf numFmtId="0" fontId="18" fillId="0" borderId="142" xfId="1" applyFont="1" applyBorder="1" applyAlignment="1">
      <alignment horizontal="center" vertical="center"/>
    </xf>
    <xf numFmtId="0" fontId="18" fillId="0" borderId="143" xfId="1" applyFont="1" applyBorder="1" applyAlignment="1">
      <alignment horizontal="center" vertical="center"/>
    </xf>
    <xf numFmtId="0" fontId="18" fillId="0" borderId="144" xfId="1" applyFont="1" applyBorder="1" applyAlignment="1">
      <alignment horizontal="center" vertical="center"/>
    </xf>
    <xf numFmtId="0" fontId="19" fillId="0" borderId="0" xfId="1" applyFont="1" applyAlignment="1">
      <alignment horizontal="right" vertical="center"/>
    </xf>
    <xf numFmtId="0" fontId="1" fillId="0" borderId="0" xfId="1" applyAlignment="1">
      <alignment horizontal="center" vertical="center"/>
    </xf>
    <xf numFmtId="0" fontId="18" fillId="0" borderId="145" xfId="1" applyFont="1" applyBorder="1" applyAlignment="1">
      <alignment horizontal="left" vertical="center"/>
    </xf>
    <xf numFmtId="0" fontId="18" fillId="0" borderId="134" xfId="1" applyFont="1" applyBorder="1" applyAlignment="1">
      <alignment horizontal="left" vertical="center"/>
    </xf>
    <xf numFmtId="0" fontId="18" fillId="0" borderId="146" xfId="1" applyFont="1" applyBorder="1" applyAlignment="1">
      <alignment horizontal="left" vertical="center"/>
    </xf>
    <xf numFmtId="0" fontId="18" fillId="0" borderId="102" xfId="1" applyFont="1" applyBorder="1" applyAlignment="1">
      <alignment horizontal="center" vertical="center"/>
    </xf>
    <xf numFmtId="0" fontId="18" fillId="0" borderId="103" xfId="1" applyFont="1" applyBorder="1" applyAlignment="1">
      <alignment horizontal="center" vertical="center"/>
    </xf>
    <xf numFmtId="0" fontId="18" fillId="0" borderId="108" xfId="1" applyFont="1" applyBorder="1" applyAlignment="1">
      <alignment horizontal="center" vertical="center"/>
    </xf>
    <xf numFmtId="0" fontId="18" fillId="0" borderId="107" xfId="1" applyFont="1" applyBorder="1" applyAlignment="1">
      <alignment horizontal="center" vertical="center"/>
    </xf>
    <xf numFmtId="0" fontId="19" fillId="0" borderId="0" xfId="1" applyFont="1" applyAlignment="1">
      <alignment horizontal="left" vertical="center"/>
    </xf>
    <xf numFmtId="0" fontId="48" fillId="0" borderId="147" xfId="1" applyFont="1" applyBorder="1" applyAlignment="1">
      <alignment horizontal="center" vertical="center"/>
    </xf>
    <xf numFmtId="0" fontId="48" fillId="0" borderId="77" xfId="1" applyFont="1" applyBorder="1" applyAlignment="1">
      <alignment horizontal="center" vertical="center"/>
    </xf>
    <xf numFmtId="0" fontId="48" fillId="0" borderId="6" xfId="1" applyFont="1" applyBorder="1" applyAlignment="1">
      <alignment horizontal="center" vertical="center"/>
    </xf>
    <xf numFmtId="0" fontId="48" fillId="0" borderId="97" xfId="1" applyFont="1" applyBorder="1" applyAlignment="1">
      <alignment horizontal="center" vertical="center"/>
    </xf>
    <xf numFmtId="0" fontId="48" fillId="0" borderId="100" xfId="1" applyFont="1" applyBorder="1" applyAlignment="1">
      <alignment horizontal="center" vertical="center"/>
    </xf>
    <xf numFmtId="0" fontId="48" fillId="0" borderId="99" xfId="1" applyFont="1" applyBorder="1" applyAlignment="1">
      <alignment horizontal="center" vertical="center"/>
    </xf>
    <xf numFmtId="0" fontId="19" fillId="0" borderId="0" xfId="1" applyFont="1" applyAlignment="1">
      <alignment horizontal="center" vertical="center"/>
    </xf>
    <xf numFmtId="0" fontId="48" fillId="0" borderId="148" xfId="1" applyFont="1" applyBorder="1" applyAlignment="1">
      <alignment horizontal="center" vertical="center"/>
    </xf>
    <xf numFmtId="0" fontId="48" fillId="0" borderId="85" xfId="1" applyFont="1" applyBorder="1" applyAlignment="1">
      <alignment horizontal="center" vertical="center"/>
    </xf>
    <xf numFmtId="0" fontId="48" fillId="0" borderId="8" xfId="1" applyFont="1" applyBorder="1" applyAlignment="1">
      <alignment horizontal="center" vertical="center"/>
    </xf>
    <xf numFmtId="0" fontId="48" fillId="0" borderId="84" xfId="1" applyFont="1" applyBorder="1" applyAlignment="1">
      <alignment horizontal="center" vertical="center"/>
    </xf>
    <xf numFmtId="0" fontId="48" fillId="0" borderId="88" xfId="1" applyFont="1" applyBorder="1" applyAlignment="1">
      <alignment horizontal="center" vertical="center"/>
    </xf>
    <xf numFmtId="0" fontId="48" fillId="0" borderId="87" xfId="1" applyFont="1" applyBorder="1" applyAlignment="1">
      <alignment horizontal="center" vertical="center"/>
    </xf>
    <xf numFmtId="0" fontId="48" fillId="0" borderId="10" xfId="1" applyFont="1" applyBorder="1" applyAlignment="1">
      <alignment horizontal="center" vertical="center"/>
    </xf>
    <xf numFmtId="0" fontId="48" fillId="0" borderId="86" xfId="1" applyFont="1" applyBorder="1" applyAlignment="1">
      <alignment horizontal="center" vertical="center"/>
    </xf>
    <xf numFmtId="0" fontId="48" fillId="0" borderId="89" xfId="1" applyFont="1" applyBorder="1" applyAlignment="1">
      <alignment horizontal="center" vertical="center"/>
    </xf>
    <xf numFmtId="0" fontId="48" fillId="0" borderId="149" xfId="1" applyFont="1" applyBorder="1" applyAlignment="1">
      <alignment horizontal="center" vertical="center"/>
    </xf>
    <xf numFmtId="0" fontId="48" fillId="0" borderId="91" xfId="1" applyFont="1" applyBorder="1" applyAlignment="1">
      <alignment horizontal="center" vertical="center"/>
    </xf>
    <xf numFmtId="0" fontId="48" fillId="0" borderId="12" xfId="1" applyFont="1" applyBorder="1" applyAlignment="1">
      <alignment horizontal="center" vertical="center"/>
    </xf>
    <xf numFmtId="0" fontId="48" fillId="0" borderId="295" xfId="1" applyFont="1" applyBorder="1" applyAlignment="1">
      <alignment horizontal="center" vertical="center"/>
    </xf>
    <xf numFmtId="0" fontId="48" fillId="0" borderId="296" xfId="1" applyFont="1" applyBorder="1" applyAlignment="1">
      <alignment horizontal="center" vertical="center"/>
    </xf>
    <xf numFmtId="0" fontId="48" fillId="0" borderId="94" xfId="1" applyFont="1" applyBorder="1" applyAlignment="1">
      <alignment horizontal="center" vertical="center"/>
    </xf>
    <xf numFmtId="0" fontId="48" fillId="0" borderId="90" xfId="1" applyFont="1" applyBorder="1" applyAlignment="1">
      <alignment horizontal="center" vertical="center"/>
    </xf>
    <xf numFmtId="0" fontId="48" fillId="0" borderId="93" xfId="1" applyFont="1" applyBorder="1" applyAlignment="1">
      <alignment horizontal="center" vertical="center"/>
    </xf>
    <xf numFmtId="0" fontId="48" fillId="0" borderId="150" xfId="1" applyFont="1" applyBorder="1" applyAlignment="1">
      <alignment horizontal="center" vertical="center"/>
    </xf>
    <xf numFmtId="0" fontId="48" fillId="0" borderId="72" xfId="1" applyFont="1" applyBorder="1" applyAlignment="1">
      <alignment horizontal="center" vertical="center"/>
    </xf>
    <xf numFmtId="0" fontId="48" fillId="0" borderId="151" xfId="1" applyFont="1" applyBorder="1" applyAlignment="1">
      <alignment horizontal="center" vertical="center"/>
    </xf>
    <xf numFmtId="0" fontId="48" fillId="0" borderId="70" xfId="1" applyFont="1" applyBorder="1" applyAlignment="1">
      <alignment horizontal="center" vertical="center"/>
    </xf>
    <xf numFmtId="0" fontId="48" fillId="0" borderId="73" xfId="1" applyFont="1" applyBorder="1" applyAlignment="1">
      <alignment horizontal="center" vertical="center"/>
    </xf>
    <xf numFmtId="0" fontId="48" fillId="0" borderId="74" xfId="1" applyFont="1" applyBorder="1" applyAlignment="1">
      <alignment horizontal="center" vertical="center"/>
    </xf>
    <xf numFmtId="0" fontId="48" fillId="0" borderId="0" xfId="1" applyFont="1" applyAlignment="1">
      <alignment vertical="center"/>
    </xf>
    <xf numFmtId="0" fontId="48" fillId="0" borderId="0" xfId="1" applyFont="1" applyAlignment="1">
      <alignment horizontal="left" vertical="center"/>
    </xf>
    <xf numFmtId="0" fontId="36" fillId="0" borderId="0" xfId="1" applyFont="1" applyAlignment="1">
      <alignment horizontal="left" vertical="center"/>
    </xf>
    <xf numFmtId="0" fontId="24" fillId="0" borderId="0" xfId="1" applyFont="1" applyAlignment="1">
      <alignment horizontal="left" vertical="center"/>
    </xf>
    <xf numFmtId="0" fontId="36" fillId="0" borderId="139" xfId="1" applyFont="1" applyBorder="1" applyAlignment="1">
      <alignment horizontal="right" vertical="center"/>
    </xf>
    <xf numFmtId="0" fontId="36" fillId="0" borderId="63" xfId="1" applyFont="1" applyBorder="1" applyAlignment="1">
      <alignment horizontal="right" vertical="center"/>
    </xf>
    <xf numFmtId="0" fontId="36" fillId="0" borderId="140" xfId="1" applyFont="1" applyBorder="1" applyAlignment="1">
      <alignment horizontal="right" vertical="center"/>
    </xf>
    <xf numFmtId="0" fontId="36" fillId="0" borderId="141" xfId="1" applyFont="1" applyBorder="1" applyAlignment="1">
      <alignment horizontal="center" vertical="center"/>
    </xf>
    <xf numFmtId="0" fontId="36" fillId="0" borderId="142" xfId="1" applyFont="1" applyBorder="1" applyAlignment="1">
      <alignment horizontal="center" vertical="center"/>
    </xf>
    <xf numFmtId="0" fontId="36" fillId="0" borderId="143" xfId="1" applyFont="1" applyBorder="1" applyAlignment="1">
      <alignment horizontal="center" vertical="center"/>
    </xf>
    <xf numFmtId="0" fontId="36" fillId="0" borderId="144" xfId="1" applyFont="1" applyBorder="1" applyAlignment="1">
      <alignment horizontal="center" vertical="center"/>
    </xf>
    <xf numFmtId="0" fontId="36" fillId="0" borderId="152" xfId="1" applyFont="1" applyBorder="1" applyAlignment="1">
      <alignment horizontal="left" vertical="center"/>
    </xf>
    <xf numFmtId="0" fontId="36" fillId="0" borderId="124" xfId="1" applyFont="1" applyBorder="1" applyAlignment="1">
      <alignment horizontal="left" vertical="center"/>
    </xf>
    <xf numFmtId="0" fontId="36" fillId="0" borderId="153" xfId="1" applyFont="1" applyBorder="1" applyAlignment="1">
      <alignment horizontal="left" vertical="center"/>
    </xf>
    <xf numFmtId="0" fontId="36" fillId="0" borderId="90" xfId="1" applyFont="1" applyBorder="1" applyAlignment="1">
      <alignment horizontal="center" vertical="center"/>
    </xf>
    <xf numFmtId="0" fontId="36" fillId="0" borderId="91" xfId="1" applyFont="1" applyBorder="1" applyAlignment="1">
      <alignment horizontal="center" vertical="center"/>
    </xf>
    <xf numFmtId="0" fontId="36" fillId="0" borderId="94" xfId="1" applyFont="1" applyBorder="1" applyAlignment="1">
      <alignment horizontal="center" vertical="center"/>
    </xf>
    <xf numFmtId="0" fontId="36" fillId="0" borderId="93" xfId="1" applyFont="1" applyBorder="1" applyAlignment="1">
      <alignment horizontal="center" vertical="center"/>
    </xf>
    <xf numFmtId="0" fontId="36" fillId="0" borderId="154" xfId="1" applyFont="1" applyBorder="1" applyAlignment="1">
      <alignment horizontal="center" vertical="center"/>
    </xf>
    <xf numFmtId="0" fontId="36" fillId="0" borderId="79" xfId="1" applyFont="1" applyBorder="1" applyAlignment="1">
      <alignment horizontal="center" vertical="center"/>
    </xf>
    <xf numFmtId="0" fontId="36" fillId="0" borderId="138" xfId="1" applyFont="1" applyBorder="1" applyAlignment="1">
      <alignment horizontal="center" vertical="center"/>
    </xf>
    <xf numFmtId="49" fontId="36" fillId="0" borderId="76" xfId="1" applyNumberFormat="1" applyFont="1" applyBorder="1" applyAlignment="1">
      <alignment horizontal="center" vertical="center"/>
    </xf>
    <xf numFmtId="49" fontId="36" fillId="0" borderId="79" xfId="1" applyNumberFormat="1" applyFont="1" applyBorder="1" applyAlignment="1">
      <alignment horizontal="center" vertical="center"/>
    </xf>
    <xf numFmtId="49" fontId="36" fillId="0" borderId="82" xfId="1" applyNumberFormat="1" applyFont="1" applyBorder="1" applyAlignment="1">
      <alignment horizontal="center" vertical="center"/>
    </xf>
    <xf numFmtId="49" fontId="36" fillId="0" borderId="81" xfId="1" applyNumberFormat="1" applyFont="1" applyBorder="1" applyAlignment="1">
      <alignment horizontal="center" vertical="center"/>
    </xf>
    <xf numFmtId="3" fontId="36" fillId="0" borderId="148" xfId="1" applyNumberFormat="1" applyFont="1" applyBorder="1" applyAlignment="1">
      <alignment horizontal="center" vertical="center"/>
    </xf>
    <xf numFmtId="0" fontId="36" fillId="0" borderId="85" xfId="1" applyFont="1" applyBorder="1" applyAlignment="1">
      <alignment horizontal="center" vertical="center"/>
    </xf>
    <xf numFmtId="0" fontId="36" fillId="0" borderId="8" xfId="1" applyFont="1" applyBorder="1" applyAlignment="1">
      <alignment horizontal="center" vertical="center"/>
    </xf>
    <xf numFmtId="49" fontId="36" fillId="0" borderId="84" xfId="1" applyNumberFormat="1" applyFont="1" applyBorder="1" applyAlignment="1">
      <alignment horizontal="center" vertical="center"/>
    </xf>
    <xf numFmtId="49" fontId="36" fillId="0" borderId="85" xfId="1" applyNumberFormat="1" applyFont="1" applyBorder="1" applyAlignment="1">
      <alignment horizontal="center" vertical="center"/>
    </xf>
    <xf numFmtId="49" fontId="36" fillId="0" borderId="88" xfId="1" applyNumberFormat="1" applyFont="1" applyBorder="1" applyAlignment="1">
      <alignment horizontal="center" vertical="center"/>
    </xf>
    <xf numFmtId="49" fontId="36" fillId="0" borderId="8" xfId="1" applyNumberFormat="1" applyFont="1" applyBorder="1" applyAlignment="1">
      <alignment horizontal="center" vertical="center"/>
    </xf>
    <xf numFmtId="49" fontId="36" fillId="0" borderId="86" xfId="1" applyNumberFormat="1" applyFont="1" applyBorder="1" applyAlignment="1">
      <alignment horizontal="center" vertical="center"/>
    </xf>
    <xf numFmtId="49" fontId="36" fillId="0" borderId="9" xfId="1" applyNumberFormat="1" applyFont="1" applyBorder="1" applyAlignment="1">
      <alignment horizontal="center" vertical="center"/>
    </xf>
    <xf numFmtId="3" fontId="36" fillId="0" borderId="155" xfId="1" applyNumberFormat="1" applyFont="1" applyBorder="1" applyAlignment="1">
      <alignment horizontal="center" vertical="center"/>
    </xf>
    <xf numFmtId="0" fontId="36" fillId="0" borderId="103" xfId="1" applyFont="1" applyBorder="1" applyAlignment="1">
      <alignment horizontal="center" vertical="center"/>
    </xf>
    <xf numFmtId="0" fontId="36" fillId="0" borderId="156" xfId="1" applyFont="1" applyBorder="1" applyAlignment="1">
      <alignment horizontal="center" vertical="center"/>
    </xf>
    <xf numFmtId="49" fontId="36" fillId="0" borderId="102" xfId="1" applyNumberFormat="1" applyFont="1" applyBorder="1" applyAlignment="1">
      <alignment horizontal="center" vertical="center"/>
    </xf>
    <xf numFmtId="49" fontId="36" fillId="0" borderId="103" xfId="1" applyNumberFormat="1" applyFont="1" applyBorder="1" applyAlignment="1">
      <alignment horizontal="center" vertical="center"/>
    </xf>
    <xf numFmtId="49" fontId="36" fillId="0" borderId="108" xfId="1" applyNumberFormat="1" applyFont="1" applyBorder="1" applyAlignment="1">
      <alignment horizontal="center" vertical="center"/>
    </xf>
    <xf numFmtId="0" fontId="36" fillId="0" borderId="157" xfId="1" applyFont="1" applyBorder="1" applyAlignment="1">
      <alignment horizontal="center" vertical="center"/>
    </xf>
    <xf numFmtId="0" fontId="36" fillId="0" borderId="68" xfId="1" applyFont="1" applyBorder="1" applyAlignment="1">
      <alignment horizontal="center" vertical="center"/>
    </xf>
    <xf numFmtId="0" fontId="36" fillId="0" borderId="158" xfId="1" applyFont="1" applyBorder="1" applyAlignment="1">
      <alignment horizontal="center" vertical="center"/>
    </xf>
    <xf numFmtId="49" fontId="36" fillId="0" borderId="68" xfId="1" applyNumberFormat="1" applyFont="1" applyBorder="1" applyAlignment="1">
      <alignment horizontal="center" vertical="center"/>
    </xf>
    <xf numFmtId="49" fontId="36" fillId="0" borderId="121" xfId="1" applyNumberFormat="1" applyFont="1" applyBorder="1" applyAlignment="1">
      <alignment horizontal="center" vertical="center"/>
    </xf>
    <xf numFmtId="49" fontId="36" fillId="0" borderId="71" xfId="1" applyNumberFormat="1" applyFont="1" applyBorder="1" applyAlignment="1">
      <alignment horizontal="center" vertical="center"/>
    </xf>
    <xf numFmtId="0" fontId="36" fillId="0" borderId="0" xfId="1" applyFont="1" applyAlignment="1">
      <alignment vertical="center"/>
    </xf>
    <xf numFmtId="0" fontId="25" fillId="0" borderId="0" xfId="1" applyFont="1" applyAlignment="1">
      <alignment horizontal="right" vertical="center"/>
    </xf>
    <xf numFmtId="49" fontId="36" fillId="0" borderId="87" xfId="1" applyNumberFormat="1" applyFont="1" applyBorder="1" applyAlignment="1">
      <alignment horizontal="center" vertical="center"/>
    </xf>
    <xf numFmtId="49" fontId="36" fillId="0" borderId="67" xfId="1" applyNumberFormat="1" applyFont="1" applyBorder="1" applyAlignment="1">
      <alignment horizontal="center" vertical="center"/>
    </xf>
    <xf numFmtId="0" fontId="22" fillId="0" borderId="0" xfId="1" applyFont="1"/>
    <xf numFmtId="0" fontId="23" fillId="0" borderId="0" xfId="1" applyFont="1"/>
    <xf numFmtId="0" fontId="24" fillId="0" borderId="0" xfId="1" applyFont="1"/>
    <xf numFmtId="0" fontId="24" fillId="0" borderId="0" xfId="1" applyFont="1" applyAlignment="1">
      <alignment horizontal="right"/>
    </xf>
    <xf numFmtId="0" fontId="25" fillId="0" borderId="14" xfId="1" applyFont="1" applyBorder="1" applyAlignment="1">
      <alignment horizontal="right"/>
    </xf>
    <xf numFmtId="0" fontId="25" fillId="0" borderId="159" xfId="1" applyFont="1" applyBorder="1" applyAlignment="1">
      <alignment horizontal="right" wrapText="1"/>
    </xf>
    <xf numFmtId="0" fontId="25" fillId="0" borderId="19" xfId="1" applyFont="1" applyBorder="1" applyAlignment="1">
      <alignment horizontal="center" vertical="center"/>
    </xf>
    <xf numFmtId="0" fontId="25" fillId="0" borderId="16" xfId="1" applyFont="1" applyBorder="1" applyAlignment="1">
      <alignment horizontal="center" vertical="center"/>
    </xf>
    <xf numFmtId="0" fontId="25" fillId="0" borderId="60" xfId="1" applyFont="1" applyBorder="1" applyAlignment="1">
      <alignment horizontal="center" vertical="center"/>
    </xf>
    <xf numFmtId="0" fontId="25" fillId="0" borderId="110" xfId="1" applyFont="1" applyBorder="1" applyAlignment="1">
      <alignment horizontal="center" vertical="center"/>
    </xf>
    <xf numFmtId="0" fontId="25" fillId="0" borderId="66" xfId="1" applyFont="1" applyBorder="1" applyAlignment="1">
      <alignment horizontal="center" vertical="center"/>
    </xf>
    <xf numFmtId="0" fontId="25" fillId="0" borderId="29" xfId="1" applyFont="1" applyBorder="1" applyAlignment="1">
      <alignment horizontal="center"/>
    </xf>
    <xf numFmtId="0" fontId="25" fillId="0" borderId="5" xfId="1" applyFont="1" applyBorder="1" applyAlignment="1">
      <alignment horizontal="center" vertical="center"/>
    </xf>
    <xf numFmtId="0" fontId="25" fillId="0" borderId="135" xfId="1" applyFont="1" applyBorder="1" applyAlignment="1">
      <alignment horizontal="center" vertical="center"/>
    </xf>
    <xf numFmtId="0" fontId="25" fillId="0" borderId="96" xfId="1" applyFont="1" applyBorder="1" applyAlignment="1">
      <alignment horizontal="center" vertical="center" shrinkToFit="1"/>
    </xf>
    <xf numFmtId="0" fontId="25" fillId="0" borderId="98" xfId="1" applyFont="1" applyBorder="1" applyAlignment="1">
      <alignment horizontal="center" vertical="center" shrinkToFit="1"/>
    </xf>
    <xf numFmtId="0" fontId="25" fillId="0" borderId="7" xfId="1" applyFont="1" applyBorder="1" applyAlignment="1">
      <alignment horizontal="center" vertical="center" shrinkToFit="1"/>
    </xf>
    <xf numFmtId="0" fontId="25" fillId="0" borderId="160" xfId="1" applyFont="1" applyBorder="1" applyAlignment="1">
      <alignment horizontal="center" vertical="center"/>
    </xf>
    <xf numFmtId="0" fontId="25" fillId="0" borderId="161" xfId="1" applyFont="1" applyBorder="1" applyAlignment="1">
      <alignment horizontal="center" vertical="center"/>
    </xf>
    <xf numFmtId="0" fontId="25" fillId="0" borderId="35" xfId="1" applyFont="1" applyBorder="1" applyAlignment="1">
      <alignment horizontal="left"/>
    </xf>
    <xf numFmtId="0" fontId="25" fillId="0" borderId="11" xfId="1" applyFont="1" applyBorder="1" applyAlignment="1">
      <alignment horizontal="center" vertical="center"/>
    </xf>
    <xf numFmtId="0" fontId="25" fillId="0" borderId="125" xfId="1" applyFont="1" applyBorder="1" applyAlignment="1">
      <alignment horizontal="center" vertical="center"/>
    </xf>
    <xf numFmtId="0" fontId="25" fillId="0" borderId="162" xfId="1" applyFont="1" applyBorder="1" applyAlignment="1">
      <alignment horizontal="center" vertical="center" shrinkToFit="1"/>
    </xf>
    <xf numFmtId="0" fontId="25" fillId="0" borderId="91" xfId="1" applyFont="1" applyBorder="1" applyAlignment="1">
      <alignment horizontal="center" vertical="center" shrinkToFit="1"/>
    </xf>
    <xf numFmtId="0" fontId="25" fillId="0" borderId="12" xfId="1" applyFont="1" applyBorder="1" applyAlignment="1">
      <alignment horizontal="center" vertical="center" shrinkToFit="1"/>
    </xf>
    <xf numFmtId="0" fontId="25" fillId="0" borderId="90" xfId="1" applyFont="1" applyBorder="1" applyAlignment="1">
      <alignment horizontal="center" vertical="center" shrinkToFit="1"/>
    </xf>
    <xf numFmtId="0" fontId="25" fillId="0" borderId="94" xfId="1" applyFont="1" applyBorder="1" applyAlignment="1">
      <alignment horizontal="center" vertical="center" shrinkToFit="1"/>
    </xf>
    <xf numFmtId="0" fontId="25" fillId="0" borderId="128" xfId="1" applyFont="1" applyBorder="1" applyAlignment="1">
      <alignment horizontal="center" vertical="center"/>
    </xf>
    <xf numFmtId="0" fontId="25" fillId="0" borderId="163" xfId="1" applyFont="1" applyBorder="1" applyAlignment="1">
      <alignment horizontal="center" vertical="center"/>
    </xf>
    <xf numFmtId="178" fontId="25" fillId="0" borderId="84" xfId="1" applyNumberFormat="1" applyFont="1" applyBorder="1" applyAlignment="1">
      <alignment vertical="center"/>
    </xf>
    <xf numFmtId="178" fontId="25" fillId="0" borderId="88" xfId="1" applyNumberFormat="1" applyFont="1" applyBorder="1" applyAlignment="1">
      <alignment vertical="center"/>
    </xf>
    <xf numFmtId="178" fontId="25" fillId="0" borderId="164" xfId="1" applyNumberFormat="1" applyFont="1" applyBorder="1" applyAlignment="1">
      <alignment vertical="center"/>
    </xf>
    <xf numFmtId="178" fontId="25" fillId="0" borderId="85" xfId="1" applyNumberFormat="1" applyFont="1" applyBorder="1" applyAlignment="1">
      <alignment vertical="center"/>
    </xf>
    <xf numFmtId="178" fontId="25" fillId="0" borderId="8" xfId="1" applyNumberFormat="1" applyFont="1" applyBorder="1" applyAlignment="1">
      <alignment vertical="center"/>
    </xf>
    <xf numFmtId="178" fontId="25" fillId="0" borderId="84" xfId="1" applyNumberFormat="1" applyFont="1" applyBorder="1" applyAlignment="1">
      <alignment vertical="center"/>
    </xf>
    <xf numFmtId="178" fontId="25" fillId="0" borderId="88" xfId="1" applyNumberFormat="1" applyFont="1" applyBorder="1" applyAlignment="1">
      <alignment vertical="center"/>
    </xf>
    <xf numFmtId="178" fontId="25" fillId="0" borderId="87" xfId="1" applyNumberFormat="1" applyFont="1" applyBorder="1" applyAlignment="1">
      <alignment vertical="center"/>
    </xf>
    <xf numFmtId="0" fontId="1" fillId="0" borderId="0" xfId="1" applyAlignment="1">
      <alignment horizontal="center" vertical="center"/>
    </xf>
    <xf numFmtId="0" fontId="25" fillId="0" borderId="165" xfId="1" applyFont="1" applyBorder="1" applyAlignment="1">
      <alignment horizontal="center" vertical="center"/>
    </xf>
    <xf numFmtId="178" fontId="25" fillId="0" borderId="102" xfId="1" applyNumberFormat="1" applyFont="1" applyBorder="1" applyAlignment="1">
      <alignment vertical="center"/>
    </xf>
    <xf numFmtId="178" fontId="25" fillId="0" borderId="108" xfId="1" applyNumberFormat="1" applyFont="1" applyBorder="1" applyAlignment="1">
      <alignment vertical="center"/>
    </xf>
    <xf numFmtId="178" fontId="25" fillId="0" borderId="166" xfId="1" applyNumberFormat="1" applyFont="1" applyBorder="1" applyAlignment="1">
      <alignment vertical="center"/>
    </xf>
    <xf numFmtId="178" fontId="25" fillId="0" borderId="103" xfId="1" applyNumberFormat="1" applyFont="1" applyBorder="1" applyAlignment="1">
      <alignment vertical="center"/>
    </xf>
    <xf numFmtId="178" fontId="25" fillId="0" borderId="156" xfId="1" applyNumberFormat="1" applyFont="1" applyBorder="1" applyAlignment="1">
      <alignment vertical="center"/>
    </xf>
    <xf numFmtId="178" fontId="25" fillId="0" borderId="102" xfId="1" applyNumberFormat="1" applyFont="1" applyBorder="1" applyAlignment="1">
      <alignment vertical="center"/>
    </xf>
    <xf numFmtId="178" fontId="25" fillId="0" borderId="108" xfId="1" applyNumberFormat="1" applyFont="1" applyBorder="1" applyAlignment="1">
      <alignment vertical="center"/>
    </xf>
    <xf numFmtId="0" fontId="1" fillId="0" borderId="0" xfId="1" applyAlignment="1">
      <alignment horizontal="right"/>
    </xf>
    <xf numFmtId="0" fontId="25" fillId="0" borderId="119" xfId="1" applyFont="1" applyBorder="1" applyAlignment="1">
      <alignment horizontal="center" vertical="center"/>
    </xf>
    <xf numFmtId="178" fontId="25" fillId="0" borderId="55" xfId="1" applyNumberFormat="1" applyFont="1" applyBorder="1" applyAlignment="1">
      <alignment horizontal="right" vertical="center"/>
    </xf>
    <xf numFmtId="178" fontId="25" fillId="0" borderId="69" xfId="1" applyNumberFormat="1" applyFont="1" applyBorder="1" applyAlignment="1">
      <alignment horizontal="right" vertical="center"/>
    </xf>
    <xf numFmtId="178" fontId="25" fillId="0" borderId="167" xfId="1" applyNumberFormat="1" applyFont="1" applyBorder="1" applyAlignment="1">
      <alignment vertical="center"/>
    </xf>
    <xf numFmtId="178" fontId="25" fillId="0" borderId="68" xfId="1" applyNumberFormat="1" applyFont="1" applyBorder="1" applyAlignment="1">
      <alignment vertical="center"/>
    </xf>
    <xf numFmtId="178" fontId="25" fillId="0" borderId="158" xfId="1" applyNumberFormat="1" applyFont="1" applyBorder="1" applyAlignment="1">
      <alignment vertical="center"/>
    </xf>
    <xf numFmtId="178" fontId="25" fillId="0" borderId="67" xfId="1" applyNumberFormat="1" applyFont="1" applyBorder="1" applyAlignment="1">
      <alignment vertical="center"/>
    </xf>
    <xf numFmtId="178" fontId="25" fillId="0" borderId="121" xfId="1" applyNumberFormat="1" applyFont="1" applyBorder="1" applyAlignment="1">
      <alignment vertical="center"/>
    </xf>
    <xf numFmtId="178" fontId="25" fillId="0" borderId="67" xfId="1" applyNumberFormat="1" applyFont="1" applyBorder="1" applyAlignment="1">
      <alignment vertical="center"/>
    </xf>
    <xf numFmtId="178" fontId="25" fillId="0" borderId="71" xfId="1" applyNumberFormat="1" applyFont="1" applyBorder="1" applyAlignment="1">
      <alignment vertical="center"/>
    </xf>
    <xf numFmtId="0" fontId="25" fillId="0" borderId="0" xfId="1" applyFont="1"/>
    <xf numFmtId="0" fontId="26" fillId="0" borderId="0" xfId="1" applyFont="1"/>
    <xf numFmtId="0" fontId="22" fillId="0" borderId="0" xfId="1" applyFont="1" applyAlignment="1">
      <alignment horizontal="left"/>
    </xf>
    <xf numFmtId="0" fontId="27" fillId="0" borderId="0" xfId="1" applyFont="1"/>
    <xf numFmtId="0" fontId="22" fillId="0" borderId="0" xfId="1" applyFont="1" applyAlignment="1">
      <alignment horizontal="left"/>
    </xf>
    <xf numFmtId="0" fontId="25" fillId="0" borderId="15" xfId="1" applyFont="1" applyBorder="1" applyAlignment="1">
      <alignment horizontal="right"/>
    </xf>
    <xf numFmtId="0" fontId="25" fillId="0" borderId="57" xfId="1" applyFont="1" applyBorder="1" applyAlignment="1">
      <alignment horizontal="right"/>
    </xf>
    <xf numFmtId="0" fontId="25" fillId="0" borderId="168" xfId="1" applyFont="1" applyBorder="1" applyAlignment="1">
      <alignment horizontal="right"/>
    </xf>
    <xf numFmtId="0" fontId="25" fillId="0" borderId="57" xfId="1" applyFont="1" applyBorder="1"/>
    <xf numFmtId="0" fontId="25" fillId="0" borderId="140" xfId="1" applyFont="1" applyBorder="1"/>
    <xf numFmtId="0" fontId="25" fillId="0" borderId="168" xfId="1" applyFont="1" applyBorder="1"/>
    <xf numFmtId="0" fontId="1" fillId="0" borderId="57" xfId="1" applyBorder="1"/>
    <xf numFmtId="0" fontId="1" fillId="0" borderId="111" xfId="1" applyBorder="1"/>
    <xf numFmtId="0" fontId="25" fillId="0" borderId="169" xfId="1" applyFont="1" applyBorder="1"/>
    <xf numFmtId="0" fontId="25" fillId="0" borderId="170" xfId="1" applyFont="1" applyBorder="1"/>
    <xf numFmtId="0" fontId="25" fillId="0" borderId="0" xfId="1" applyFont="1" applyAlignment="1">
      <alignment horizontal="center" vertical="center"/>
    </xf>
    <xf numFmtId="0" fontId="25" fillId="0" borderId="170" xfId="1" applyFont="1" applyBorder="1" applyAlignment="1">
      <alignment horizontal="center" vertical="center"/>
    </xf>
    <xf numFmtId="0" fontId="25" fillId="0" borderId="146" xfId="1" applyFont="1" applyBorder="1" applyAlignment="1">
      <alignment horizontal="center" vertical="center"/>
    </xf>
    <xf numFmtId="0" fontId="1" fillId="0" borderId="132" xfId="1" applyBorder="1" applyAlignment="1">
      <alignment horizontal="center" vertical="center"/>
    </xf>
    <xf numFmtId="0" fontId="25" fillId="0" borderId="130" xfId="1" applyFont="1" applyBorder="1"/>
    <xf numFmtId="0" fontId="25" fillId="0" borderId="1" xfId="1" applyFont="1" applyBorder="1"/>
    <xf numFmtId="0" fontId="25" fillId="0" borderId="171" xfId="1" applyFont="1" applyBorder="1"/>
    <xf numFmtId="0" fontId="25" fillId="0" borderId="1" xfId="1" applyFont="1" applyBorder="1" applyAlignment="1">
      <alignment vertical="center"/>
    </xf>
    <xf numFmtId="0" fontId="25" fillId="0" borderId="153" xfId="1" applyFont="1" applyBorder="1" applyAlignment="1">
      <alignment vertical="center"/>
    </xf>
    <xf numFmtId="0" fontId="25" fillId="0" borderId="171" xfId="1" applyFont="1" applyBorder="1" applyAlignment="1">
      <alignment vertical="center"/>
    </xf>
    <xf numFmtId="0" fontId="25" fillId="0" borderId="153" xfId="1" applyFont="1" applyBorder="1"/>
    <xf numFmtId="0" fontId="1" fillId="0" borderId="132" xfId="1" applyBorder="1"/>
    <xf numFmtId="0" fontId="25" fillId="0" borderId="206" xfId="1" applyFont="1" applyBorder="1" applyAlignment="1">
      <alignment horizontal="center" vertical="center"/>
    </xf>
    <xf numFmtId="0" fontId="25" fillId="0" borderId="6" xfId="1" applyFont="1" applyBorder="1" applyAlignment="1">
      <alignment horizontal="center" vertical="center"/>
    </xf>
    <xf numFmtId="0" fontId="25" fillId="0" borderId="183" xfId="1" applyFont="1" applyBorder="1" applyAlignment="1">
      <alignment horizontal="center" vertical="center"/>
    </xf>
    <xf numFmtId="0" fontId="25" fillId="0" borderId="208" xfId="1" applyFont="1" applyBorder="1" applyAlignment="1">
      <alignment vertical="center"/>
    </xf>
    <xf numFmtId="0" fontId="25" fillId="0" borderId="170" xfId="1" applyFont="1" applyBorder="1" applyAlignment="1">
      <alignment vertical="center"/>
    </xf>
    <xf numFmtId="0" fontId="25" fillId="0" borderId="146" xfId="1" applyFont="1" applyBorder="1" applyAlignment="1">
      <alignment vertical="center"/>
    </xf>
    <xf numFmtId="0" fontId="25" fillId="0" borderId="252" xfId="1" applyFont="1" applyBorder="1" applyAlignment="1">
      <alignment vertical="center"/>
    </xf>
    <xf numFmtId="0" fontId="1" fillId="0" borderId="217" xfId="1" applyBorder="1" applyAlignment="1">
      <alignment vertical="center"/>
    </xf>
    <xf numFmtId="0" fontId="1" fillId="0" borderId="101" xfId="1" applyBorder="1"/>
    <xf numFmtId="0" fontId="25" fillId="0" borderId="145" xfId="1" applyFont="1" applyBorder="1" applyAlignment="1">
      <alignment horizontal="center" vertical="center"/>
    </xf>
    <xf numFmtId="0" fontId="25" fillId="0" borderId="8" xfId="1" applyFont="1" applyBorder="1" applyAlignment="1">
      <alignment horizontal="center" vertical="center"/>
    </xf>
    <xf numFmtId="0" fontId="25" fillId="0" borderId="164" xfId="1" applyFont="1" applyBorder="1" applyAlignment="1">
      <alignment horizontal="center" vertical="center"/>
    </xf>
    <xf numFmtId="0" fontId="25" fillId="0" borderId="8" xfId="1" applyFont="1" applyBorder="1" applyAlignment="1">
      <alignment vertical="center"/>
    </xf>
    <xf numFmtId="49" fontId="25" fillId="0" borderId="164" xfId="1" applyNumberFormat="1" applyFont="1" applyBorder="1" applyAlignment="1">
      <alignment vertical="center"/>
    </xf>
    <xf numFmtId="0" fontId="1" fillId="0" borderId="166" xfId="1" applyBorder="1"/>
    <xf numFmtId="49" fontId="25" fillId="0" borderId="87" xfId="1" applyNumberFormat="1" applyFont="1" applyBorder="1" applyAlignment="1">
      <alignment vertical="center"/>
    </xf>
    <xf numFmtId="0" fontId="25" fillId="0" borderId="154" xfId="1" applyFont="1" applyBorder="1" applyAlignment="1">
      <alignment horizontal="center" vertical="center"/>
    </xf>
    <xf numFmtId="0" fontId="1" fillId="0" borderId="86" xfId="1" applyBorder="1"/>
    <xf numFmtId="49" fontId="25" fillId="0" borderId="89" xfId="1" applyNumberFormat="1" applyFont="1" applyBorder="1" applyAlignment="1">
      <alignment horizontal="left" vertical="center"/>
    </xf>
    <xf numFmtId="0" fontId="25" fillId="0" borderId="155" xfId="1" applyFont="1" applyBorder="1" applyAlignment="1">
      <alignment horizontal="center" vertical="center"/>
    </xf>
    <xf numFmtId="0" fontId="25" fillId="0" borderId="164" xfId="1" applyFont="1" applyBorder="1" applyAlignment="1">
      <alignment vertical="center"/>
    </xf>
    <xf numFmtId="0" fontId="25" fillId="0" borderId="86" xfId="1" applyFont="1" applyBorder="1" applyAlignment="1">
      <alignment vertical="center"/>
    </xf>
    <xf numFmtId="0" fontId="1" fillId="0" borderId="109" xfId="1" applyBorder="1"/>
    <xf numFmtId="0" fontId="25" fillId="0" borderId="150" xfId="1" applyFont="1" applyBorder="1" applyAlignment="1">
      <alignment horizontal="center" vertical="center"/>
    </xf>
    <xf numFmtId="0" fontId="25" fillId="0" borderId="188" xfId="1" applyFont="1" applyBorder="1" applyAlignment="1">
      <alignment horizontal="center" vertical="center"/>
    </xf>
    <xf numFmtId="0" fontId="25" fillId="0" borderId="187" xfId="1" applyFont="1" applyBorder="1" applyAlignment="1">
      <alignment horizontal="center" vertical="center"/>
    </xf>
    <xf numFmtId="0" fontId="25" fillId="0" borderId="151" xfId="1" applyFont="1" applyBorder="1" applyAlignment="1">
      <alignment vertical="center"/>
    </xf>
    <xf numFmtId="0" fontId="25" fillId="0" borderId="177" xfId="1" applyFont="1" applyBorder="1" applyAlignment="1">
      <alignment vertical="center"/>
    </xf>
    <xf numFmtId="0" fontId="25" fillId="0" borderId="188" xfId="1" applyFont="1" applyBorder="1" applyAlignment="1">
      <alignment horizontal="right" vertical="center"/>
    </xf>
    <xf numFmtId="0" fontId="1" fillId="0" borderId="176" xfId="1" applyBorder="1"/>
    <xf numFmtId="0" fontId="1" fillId="0" borderId="189" xfId="1" applyBorder="1"/>
    <xf numFmtId="0" fontId="25" fillId="0" borderId="14" xfId="1" applyFont="1" applyBorder="1"/>
    <xf numFmtId="0" fontId="25" fillId="0" borderId="0" xfId="1" applyFont="1" applyAlignment="1">
      <alignment horizontal="right"/>
    </xf>
    <xf numFmtId="0" fontId="25" fillId="0" borderId="16" xfId="1" applyFont="1" applyBorder="1" applyAlignment="1">
      <alignment horizontal="right"/>
    </xf>
    <xf numFmtId="0" fontId="25" fillId="0" borderId="19" xfId="1" applyFont="1" applyBorder="1" applyAlignment="1">
      <alignment horizontal="center" wrapText="1"/>
    </xf>
    <xf numFmtId="0" fontId="25" fillId="0" borderId="168" xfId="1" applyFont="1" applyBorder="1" applyAlignment="1">
      <alignment horizontal="center" wrapText="1"/>
    </xf>
    <xf numFmtId="0" fontId="25" fillId="0" borderId="140" xfId="1" applyFont="1" applyBorder="1" applyAlignment="1">
      <alignment horizontal="center" wrapText="1"/>
    </xf>
    <xf numFmtId="0" fontId="25" fillId="0" borderId="141" xfId="1" applyFont="1" applyBorder="1" applyAlignment="1">
      <alignment horizontal="center" vertical="center"/>
    </xf>
    <xf numFmtId="0" fontId="25" fillId="0" borderId="144" xfId="1" applyFont="1" applyBorder="1" applyAlignment="1">
      <alignment horizontal="center" vertical="center"/>
    </xf>
    <xf numFmtId="0" fontId="27" fillId="0" borderId="169" xfId="1" applyFont="1" applyBorder="1"/>
    <xf numFmtId="0" fontId="27" fillId="0" borderId="0" xfId="1" applyFont="1" applyAlignment="1">
      <alignment vertical="top"/>
    </xf>
    <xf numFmtId="0" fontId="25" fillId="0" borderId="145" xfId="1" applyFont="1" applyBorder="1" applyAlignment="1">
      <alignment horizontal="center"/>
    </xf>
    <xf numFmtId="0" fontId="25" fillId="0" borderId="146" xfId="1" applyFont="1" applyBorder="1" applyAlignment="1">
      <alignment horizontal="center"/>
    </xf>
    <xf numFmtId="0" fontId="25" fillId="0" borderId="135" xfId="1" applyFont="1" applyBorder="1" applyAlignment="1">
      <alignment horizontal="center"/>
    </xf>
    <xf numFmtId="0" fontId="25" fillId="0" borderId="5" xfId="1" applyFont="1" applyBorder="1" applyAlignment="1">
      <alignment horizontal="center" vertical="center" textRotation="90" wrapText="1"/>
    </xf>
    <xf numFmtId="0" fontId="25" fillId="0" borderId="0" xfId="1" applyFont="1" applyAlignment="1">
      <alignment horizontal="center" vertical="center" textRotation="90" wrapText="1"/>
    </xf>
    <xf numFmtId="0" fontId="25" fillId="0" borderId="146" xfId="1" applyFont="1" applyBorder="1" applyAlignment="1">
      <alignment horizontal="center" vertical="center" textRotation="90" wrapText="1"/>
    </xf>
    <xf numFmtId="0" fontId="25" fillId="0" borderId="170" xfId="1" applyFont="1" applyBorder="1" applyAlignment="1">
      <alignment horizontal="center" vertical="center" textRotation="90" wrapText="1"/>
    </xf>
    <xf numFmtId="0" fontId="1" fillId="0" borderId="135" xfId="1" applyBorder="1"/>
    <xf numFmtId="0" fontId="25" fillId="0" borderId="84" xfId="1" applyFont="1" applyBorder="1" applyAlignment="1">
      <alignment horizontal="center" vertical="center"/>
    </xf>
    <xf numFmtId="0" fontId="25" fillId="0" borderId="87" xfId="1" applyFont="1" applyBorder="1" applyAlignment="1">
      <alignment horizontal="center" vertical="center"/>
    </xf>
    <xf numFmtId="0" fontId="25" fillId="0" borderId="130" xfId="1" applyFont="1" applyBorder="1" applyAlignment="1">
      <alignment horizontal="center" vertical="center"/>
    </xf>
    <xf numFmtId="0" fontId="25" fillId="0" borderId="1" xfId="1" applyFont="1" applyBorder="1" applyAlignment="1">
      <alignment horizontal="center" vertical="center"/>
    </xf>
    <xf numFmtId="0" fontId="25" fillId="0" borderId="125" xfId="1" applyFont="1" applyBorder="1" applyAlignment="1">
      <alignment horizontal="left"/>
    </xf>
    <xf numFmtId="0" fontId="25" fillId="0" borderId="11" xfId="1" applyFont="1" applyBorder="1" applyAlignment="1">
      <alignment horizontal="center" vertical="top" wrapText="1"/>
    </xf>
    <xf numFmtId="0" fontId="25" fillId="0" borderId="171" xfId="1" applyFont="1" applyBorder="1" applyAlignment="1">
      <alignment horizontal="center" vertical="top" wrapText="1"/>
    </xf>
    <xf numFmtId="0" fontId="25" fillId="0" borderId="153" xfId="1" applyFont="1" applyBorder="1" applyAlignment="1">
      <alignment horizontal="center" vertical="top"/>
    </xf>
    <xf numFmtId="0" fontId="25" fillId="0" borderId="171" xfId="1" applyFont="1" applyBorder="1" applyAlignment="1">
      <alignment horizontal="center" vertical="top"/>
    </xf>
    <xf numFmtId="0" fontId="25" fillId="0" borderId="90" xfId="1" applyFont="1" applyBorder="1" applyAlignment="1">
      <alignment horizontal="center" vertical="center"/>
    </xf>
    <xf numFmtId="0" fontId="25" fillId="0" borderId="93" xfId="1" applyFont="1" applyBorder="1" applyAlignment="1">
      <alignment horizontal="center" vertical="center"/>
    </xf>
    <xf numFmtId="0" fontId="25" fillId="0" borderId="178" xfId="1" applyFont="1" applyBorder="1" applyAlignment="1">
      <alignment horizontal="center" vertical="center"/>
    </xf>
    <xf numFmtId="0" fontId="25" fillId="0" borderId="98" xfId="1" applyFont="1" applyBorder="1" applyAlignment="1">
      <alignment horizontal="center" vertical="center"/>
    </xf>
    <xf numFmtId="0" fontId="25" fillId="0" borderId="7" xfId="1" applyFont="1" applyBorder="1" applyAlignment="1">
      <alignment horizontal="center" vertical="center"/>
    </xf>
    <xf numFmtId="178" fontId="25" fillId="0" borderId="164" xfId="1" applyNumberFormat="1" applyFont="1" applyBorder="1" applyAlignment="1">
      <alignment vertical="center"/>
    </xf>
    <xf numFmtId="178" fontId="25" fillId="0" borderId="85" xfId="1" applyNumberFormat="1" applyFont="1" applyBorder="1" applyAlignment="1">
      <alignment vertical="center"/>
    </xf>
    <xf numFmtId="178" fontId="25" fillId="0" borderId="8" xfId="1" applyNumberFormat="1" applyFont="1" applyBorder="1" applyAlignment="1">
      <alignment vertical="center"/>
    </xf>
    <xf numFmtId="0" fontId="25" fillId="0" borderId="163" xfId="1" applyFont="1" applyBorder="1" applyAlignment="1">
      <alignment horizontal="center" vertical="center"/>
    </xf>
    <xf numFmtId="0" fontId="25" fillId="0" borderId="86" xfId="1" applyFont="1" applyBorder="1" applyAlignment="1">
      <alignment horizontal="center" vertical="center"/>
    </xf>
    <xf numFmtId="0" fontId="25" fillId="0" borderId="9" xfId="1" applyFont="1" applyBorder="1" applyAlignment="1">
      <alignment horizontal="center" vertical="center"/>
    </xf>
    <xf numFmtId="0" fontId="27" fillId="0" borderId="0" xfId="1" applyFont="1" applyAlignment="1">
      <alignment horizontal="right"/>
    </xf>
    <xf numFmtId="0" fontId="25" fillId="0" borderId="0" xfId="1" applyFont="1" applyAlignment="1">
      <alignment vertical="center"/>
    </xf>
    <xf numFmtId="0" fontId="25" fillId="0" borderId="165" xfId="1" applyFont="1" applyBorder="1" applyAlignment="1">
      <alignment horizontal="center" vertical="center"/>
    </xf>
    <xf numFmtId="0" fontId="25" fillId="0" borderId="104" xfId="1" applyFont="1" applyBorder="1" applyAlignment="1">
      <alignment horizontal="center" vertical="center"/>
    </xf>
    <xf numFmtId="0" fontId="25" fillId="0" borderId="106" xfId="1" applyFont="1" applyBorder="1" applyAlignment="1">
      <alignment horizontal="center" vertical="center"/>
    </xf>
    <xf numFmtId="178" fontId="25" fillId="0" borderId="166" xfId="1" applyNumberFormat="1" applyFont="1" applyBorder="1" applyAlignment="1">
      <alignment vertical="center"/>
    </xf>
    <xf numFmtId="178" fontId="25" fillId="0" borderId="103" xfId="1" applyNumberFormat="1" applyFont="1" applyBorder="1" applyAlignment="1">
      <alignment vertical="center"/>
    </xf>
    <xf numFmtId="178" fontId="25" fillId="0" borderId="156" xfId="1" applyNumberFormat="1" applyFont="1" applyBorder="1" applyAlignment="1">
      <alignment vertical="center"/>
    </xf>
    <xf numFmtId="178" fontId="25" fillId="0" borderId="107" xfId="1" applyNumberFormat="1" applyFont="1" applyBorder="1" applyAlignment="1">
      <alignment vertical="center"/>
    </xf>
    <xf numFmtId="179" fontId="25" fillId="0" borderId="0" xfId="3" applyNumberFormat="1" applyFont="1" applyFill="1" applyBorder="1" applyAlignment="1">
      <alignment vertical="center"/>
    </xf>
    <xf numFmtId="176" fontId="18" fillId="0" borderId="0" xfId="3" applyNumberFormat="1" applyFont="1" applyFill="1" applyBorder="1" applyAlignment="1">
      <alignment vertical="center"/>
    </xf>
    <xf numFmtId="0" fontId="25" fillId="0" borderId="179" xfId="1" applyFont="1" applyBorder="1" applyAlignment="1">
      <alignment horizontal="center" vertical="center"/>
    </xf>
    <xf numFmtId="0" fontId="25" fillId="0" borderId="92" xfId="1" applyFont="1" applyBorder="1" applyAlignment="1">
      <alignment horizontal="center" vertical="center"/>
    </xf>
    <xf numFmtId="0" fontId="25" fillId="0" borderId="13" xfId="1" applyFont="1" applyBorder="1" applyAlignment="1">
      <alignment horizontal="center" vertical="center"/>
    </xf>
    <xf numFmtId="179" fontId="18" fillId="0" borderId="0" xfId="3" applyNumberFormat="1" applyFont="1" applyFill="1" applyBorder="1" applyAlignment="1">
      <alignment vertical="center"/>
    </xf>
    <xf numFmtId="0" fontId="25" fillId="0" borderId="119" xfId="1" applyFont="1" applyBorder="1" applyAlignment="1">
      <alignment horizontal="center" vertical="center"/>
    </xf>
    <xf numFmtId="0" fontId="25" fillId="0" borderId="120" xfId="1" applyFont="1" applyBorder="1" applyAlignment="1">
      <alignment horizontal="center" vertical="center"/>
    </xf>
    <xf numFmtId="0" fontId="25" fillId="0" borderId="69" xfId="1" applyFont="1" applyBorder="1" applyAlignment="1">
      <alignment horizontal="center" vertical="center"/>
    </xf>
    <xf numFmtId="178" fontId="25" fillId="0" borderId="167" xfId="1" applyNumberFormat="1" applyFont="1" applyBorder="1" applyAlignment="1">
      <alignment vertical="center"/>
    </xf>
    <xf numFmtId="178" fontId="25" fillId="0" borderId="68" xfId="1" applyNumberFormat="1" applyFont="1" applyBorder="1" applyAlignment="1">
      <alignment vertical="center"/>
    </xf>
    <xf numFmtId="178" fontId="25" fillId="0" borderId="158" xfId="1" applyNumberFormat="1" applyFont="1" applyBorder="1" applyAlignment="1">
      <alignment vertical="center"/>
    </xf>
    <xf numFmtId="0" fontId="27" fillId="0" borderId="0" xfId="1" applyFont="1" applyAlignment="1">
      <alignment vertical="center"/>
    </xf>
    <xf numFmtId="180" fontId="18" fillId="0" borderId="0" xfId="4" applyNumberFormat="1" applyFont="1" applyFill="1" applyBorder="1" applyAlignment="1">
      <alignment vertical="center"/>
    </xf>
    <xf numFmtId="180" fontId="25" fillId="0" borderId="0" xfId="4" applyNumberFormat="1" applyFont="1" applyFill="1" applyBorder="1" applyAlignment="1">
      <alignment vertical="center"/>
    </xf>
    <xf numFmtId="0" fontId="25" fillId="0" borderId="0" xfId="1" applyFont="1" applyAlignment="1">
      <alignment horizontal="right"/>
    </xf>
    <xf numFmtId="0" fontId="25" fillId="0" borderId="15" xfId="1" applyFont="1" applyBorder="1" applyAlignment="1">
      <alignment horizontal="right" vertical="center"/>
    </xf>
    <xf numFmtId="0" fontId="25" fillId="0" borderId="57" xfId="1" applyFont="1" applyBorder="1" applyAlignment="1">
      <alignment horizontal="right" vertical="center"/>
    </xf>
    <xf numFmtId="0" fontId="25" fillId="0" borderId="111" xfId="1" applyFont="1" applyBorder="1" applyAlignment="1">
      <alignment horizontal="right" vertical="center"/>
    </xf>
    <xf numFmtId="0" fontId="25" fillId="0" borderId="220" xfId="1" applyFont="1" applyBorder="1" applyAlignment="1">
      <alignment horizontal="center" vertical="center"/>
    </xf>
    <xf numFmtId="0" fontId="25" fillId="0" borderId="221" xfId="1" applyFont="1" applyBorder="1" applyAlignment="1">
      <alignment horizontal="center" vertical="center"/>
    </xf>
    <xf numFmtId="0" fontId="25" fillId="0" borderId="224" xfId="1" applyFont="1" applyBorder="1" applyAlignment="1">
      <alignment horizontal="center" vertical="center"/>
    </xf>
    <xf numFmtId="0" fontId="25" fillId="0" borderId="130" xfId="1" applyFont="1" applyBorder="1" applyAlignment="1">
      <alignment vertical="center"/>
    </xf>
    <xf numFmtId="0" fontId="25" fillId="0" borderId="128" xfId="1" applyFont="1" applyBorder="1" applyAlignment="1">
      <alignment vertical="center"/>
    </xf>
    <xf numFmtId="0" fontId="25" fillId="0" borderId="259" xfId="1" applyFont="1" applyBorder="1" applyAlignment="1">
      <alignment horizontal="center" vertical="center"/>
    </xf>
    <xf numFmtId="0" fontId="25" fillId="0" borderId="260" xfId="1" applyFont="1" applyBorder="1" applyAlignment="1">
      <alignment horizontal="center" vertical="center"/>
    </xf>
    <xf numFmtId="0" fontId="25" fillId="0" borderId="152" xfId="1" applyFont="1" applyBorder="1" applyAlignment="1">
      <alignment horizontal="center" vertical="center"/>
    </xf>
    <xf numFmtId="0" fontId="25" fillId="0" borderId="124" xfId="1" applyFont="1" applyBorder="1" applyAlignment="1">
      <alignment horizontal="center" vertical="center"/>
    </xf>
    <xf numFmtId="0" fontId="25" fillId="0" borderId="153" xfId="1" applyFont="1" applyBorder="1" applyAlignment="1">
      <alignment horizontal="center" vertical="center"/>
    </xf>
    <xf numFmtId="0" fontId="27" fillId="0" borderId="259" xfId="1" applyFont="1" applyBorder="1" applyAlignment="1">
      <alignment horizontal="center"/>
    </xf>
    <xf numFmtId="0" fontId="27" fillId="0" borderId="66" xfId="1" applyFont="1" applyBorder="1" applyAlignment="1">
      <alignment horizontal="center"/>
    </xf>
    <xf numFmtId="0" fontId="25" fillId="0" borderId="154" xfId="1" applyFont="1" applyBorder="1" applyAlignment="1">
      <alignment horizontal="distributed" vertical="center" justifyLastLine="1"/>
    </xf>
    <xf numFmtId="0" fontId="25" fillId="0" borderId="79" xfId="1" applyFont="1" applyBorder="1" applyAlignment="1">
      <alignment horizontal="distributed" vertical="center" justifyLastLine="1"/>
    </xf>
    <xf numFmtId="0" fontId="25" fillId="0" borderId="81" xfId="1" applyFont="1" applyBorder="1" applyAlignment="1">
      <alignment horizontal="distributed" vertical="center" justifyLastLine="1"/>
    </xf>
    <xf numFmtId="179" fontId="25" fillId="0" borderId="6" xfId="3" applyNumberFormat="1" applyFont="1" applyFill="1" applyBorder="1" applyAlignment="1">
      <alignment horizontal="center" vertical="center" shrinkToFit="1"/>
    </xf>
    <xf numFmtId="179" fontId="25" fillId="0" borderId="101" xfId="3" applyNumberFormat="1" applyFont="1" applyFill="1" applyBorder="1" applyAlignment="1">
      <alignment horizontal="center" vertical="center" shrinkToFit="1"/>
    </xf>
    <xf numFmtId="179" fontId="25" fillId="0" borderId="147" xfId="3" applyNumberFormat="1" applyFont="1" applyFill="1" applyBorder="1" applyAlignment="1">
      <alignment vertical="center"/>
    </xf>
    <xf numFmtId="38" fontId="28" fillId="0" borderId="208" xfId="1" applyNumberFormat="1" applyFont="1" applyBorder="1" applyAlignment="1">
      <alignment vertical="center"/>
    </xf>
    <xf numFmtId="38" fontId="28" fillId="0" borderId="161" xfId="1" applyNumberFormat="1" applyFont="1" applyBorder="1" applyAlignment="1">
      <alignment vertical="center"/>
    </xf>
    <xf numFmtId="0" fontId="27" fillId="0" borderId="0" xfId="1" applyFont="1" applyAlignment="1">
      <alignment horizontal="center"/>
    </xf>
    <xf numFmtId="0" fontId="27" fillId="0" borderId="170" xfId="1" applyFont="1" applyBorder="1"/>
    <xf numFmtId="0" fontId="25" fillId="0" borderId="148" xfId="1" applyFont="1" applyBorder="1" applyAlignment="1">
      <alignment horizontal="distributed" vertical="center" justifyLastLine="1"/>
    </xf>
    <xf numFmtId="0" fontId="25" fillId="0" borderId="85" xfId="1" applyFont="1" applyBorder="1" applyAlignment="1">
      <alignment horizontal="distributed" vertical="center" justifyLastLine="1"/>
    </xf>
    <xf numFmtId="0" fontId="25" fillId="0" borderId="87" xfId="1" applyFont="1" applyBorder="1" applyAlignment="1">
      <alignment horizontal="distributed" vertical="center" justifyLastLine="1"/>
    </xf>
    <xf numFmtId="179" fontId="25" fillId="0" borderId="8" xfId="3" applyNumberFormat="1" applyFont="1" applyFill="1" applyBorder="1" applyAlignment="1">
      <alignment horizontal="center" vertical="center" shrinkToFit="1"/>
    </xf>
    <xf numFmtId="179" fontId="25" fillId="0" borderId="89" xfId="3" applyNumberFormat="1" applyFont="1" applyFill="1" applyBorder="1" applyAlignment="1">
      <alignment horizontal="center" vertical="center" shrinkToFit="1"/>
    </xf>
    <xf numFmtId="179" fontId="25" fillId="0" borderId="148" xfId="3" applyNumberFormat="1" applyFont="1" applyFill="1" applyBorder="1" applyAlignment="1">
      <alignment vertical="center"/>
    </xf>
    <xf numFmtId="38" fontId="28" fillId="0" borderId="156" xfId="1" applyNumberFormat="1" applyFont="1" applyBorder="1" applyAlignment="1">
      <alignment vertical="center"/>
    </xf>
    <xf numFmtId="38" fontId="28" fillId="0" borderId="109" xfId="1" applyNumberFormat="1" applyFont="1" applyBorder="1" applyAlignment="1">
      <alignment vertical="center"/>
    </xf>
    <xf numFmtId="176" fontId="18" fillId="0" borderId="8" xfId="3" applyNumberFormat="1" applyFont="1" applyFill="1" applyBorder="1" applyAlignment="1">
      <alignment horizontal="center" vertical="center"/>
    </xf>
    <xf numFmtId="176" fontId="18" fillId="0" borderId="89" xfId="3" applyNumberFormat="1" applyFont="1" applyFill="1" applyBorder="1" applyAlignment="1">
      <alignment horizontal="center" vertical="center"/>
    </xf>
    <xf numFmtId="3" fontId="49" fillId="0" borderId="156" xfId="1" applyNumberFormat="1" applyFont="1" applyBorder="1" applyAlignment="1">
      <alignment vertical="center"/>
    </xf>
    <xf numFmtId="3" fontId="49" fillId="0" borderId="109" xfId="1" applyNumberFormat="1" applyFont="1" applyBorder="1" applyAlignment="1">
      <alignment vertical="center"/>
    </xf>
    <xf numFmtId="179" fontId="18" fillId="0" borderId="8" xfId="3" applyNumberFormat="1" applyFont="1" applyFill="1" applyBorder="1" applyAlignment="1">
      <alignment horizontal="center" vertical="center"/>
    </xf>
    <xf numFmtId="179" fontId="18" fillId="0" borderId="89" xfId="3" applyNumberFormat="1" applyFont="1" applyFill="1" applyBorder="1" applyAlignment="1">
      <alignment horizontal="center" vertical="center"/>
    </xf>
    <xf numFmtId="179" fontId="18" fillId="0" borderId="148" xfId="3" applyNumberFormat="1" applyFont="1" applyFill="1" applyBorder="1" applyAlignment="1">
      <alignment vertical="center"/>
    </xf>
    <xf numFmtId="38" fontId="28" fillId="0" borderId="8" xfId="1" applyNumberFormat="1" applyFont="1" applyBorder="1" applyAlignment="1">
      <alignment vertical="center"/>
    </xf>
    <xf numFmtId="38" fontId="28" fillId="0" borderId="89" xfId="1" applyNumberFormat="1" applyFont="1" applyBorder="1" applyAlignment="1">
      <alignment vertical="center"/>
    </xf>
    <xf numFmtId="0" fontId="27" fillId="0" borderId="80" xfId="1" applyFont="1" applyBorder="1"/>
    <xf numFmtId="3" fontId="28" fillId="0" borderId="8" xfId="1" applyNumberFormat="1" applyFont="1" applyBorder="1" applyAlignment="1">
      <alignment vertical="center"/>
    </xf>
    <xf numFmtId="3" fontId="28" fillId="0" borderId="89" xfId="1" applyNumberFormat="1" applyFont="1" applyBorder="1" applyAlignment="1">
      <alignment vertical="center"/>
    </xf>
    <xf numFmtId="180" fontId="18" fillId="0" borderId="86" xfId="4" applyNumberFormat="1" applyFont="1" applyFill="1" applyBorder="1" applyAlignment="1">
      <alignment vertical="center"/>
    </xf>
    <xf numFmtId="180" fontId="18" fillId="0" borderId="8" xfId="4" applyNumberFormat="1" applyFont="1" applyFill="1" applyBorder="1" applyAlignment="1">
      <alignment horizontal="center" vertical="center"/>
    </xf>
    <xf numFmtId="180" fontId="18" fillId="0" borderId="89" xfId="4" applyNumberFormat="1" applyFont="1" applyFill="1" applyBorder="1" applyAlignment="1">
      <alignment horizontal="center" vertical="center"/>
    </xf>
    <xf numFmtId="9" fontId="25" fillId="0" borderId="8" xfId="1" applyNumberFormat="1" applyFont="1" applyBorder="1" applyAlignment="1">
      <alignment vertical="center"/>
    </xf>
    <xf numFmtId="9" fontId="25" fillId="0" borderId="89" xfId="1" applyNumberFormat="1" applyFont="1" applyBorder="1" applyAlignment="1">
      <alignment vertical="center"/>
    </xf>
    <xf numFmtId="0" fontId="25" fillId="0" borderId="184" xfId="1" applyFont="1" applyBorder="1" applyAlignment="1">
      <alignment horizontal="distributed" vertical="center" justifyLastLine="1"/>
    </xf>
    <xf numFmtId="0" fontId="25" fillId="0" borderId="185" xfId="1" applyFont="1" applyBorder="1" applyAlignment="1">
      <alignment horizontal="distributed" vertical="center" justifyLastLine="1"/>
    </xf>
    <xf numFmtId="0" fontId="25" fillId="0" borderId="186" xfId="1" applyFont="1" applyBorder="1" applyAlignment="1">
      <alignment horizontal="distributed" vertical="center" justifyLastLine="1"/>
    </xf>
    <xf numFmtId="180" fontId="25" fillId="0" borderId="176" xfId="4" applyNumberFormat="1" applyFont="1" applyFill="1" applyBorder="1" applyAlignment="1">
      <alignment vertical="center"/>
    </xf>
    <xf numFmtId="180" fontId="25" fillId="0" borderId="188" xfId="4" applyNumberFormat="1" applyFont="1" applyFill="1" applyBorder="1" applyAlignment="1">
      <alignment horizontal="center" vertical="center"/>
    </xf>
    <xf numFmtId="180" fontId="25" fillId="0" borderId="189" xfId="4" applyNumberFormat="1" applyFont="1" applyFill="1" applyBorder="1" applyAlignment="1">
      <alignment horizontal="center" vertical="center"/>
    </xf>
    <xf numFmtId="9" fontId="25" fillId="0" borderId="151" xfId="1" applyNumberFormat="1" applyFont="1" applyBorder="1" applyAlignment="1">
      <alignment vertical="center"/>
    </xf>
    <xf numFmtId="9" fontId="25" fillId="0" borderId="122" xfId="1" applyNumberFormat="1" applyFont="1" applyBorder="1" applyAlignment="1">
      <alignment vertical="center"/>
    </xf>
    <xf numFmtId="0" fontId="14" fillId="0" borderId="0" xfId="1" applyFont="1"/>
    <xf numFmtId="0" fontId="1" fillId="0" borderId="0" xfId="1" applyAlignment="1">
      <alignment horizontal="right"/>
    </xf>
    <xf numFmtId="0" fontId="25" fillId="0" borderId="159" xfId="1" applyFont="1" applyBorder="1" applyAlignment="1">
      <alignment horizontal="right" vertical="center"/>
    </xf>
    <xf numFmtId="0" fontId="25" fillId="0" borderId="17" xfId="1" applyFont="1" applyBorder="1" applyAlignment="1">
      <alignment horizontal="center" vertical="center"/>
    </xf>
    <xf numFmtId="0" fontId="1" fillId="0" borderId="17" xfId="1" applyBorder="1" applyAlignment="1">
      <alignment horizontal="center" vertical="center"/>
    </xf>
    <xf numFmtId="0" fontId="25" fillId="0" borderId="35" xfId="1" applyFont="1" applyBorder="1" applyAlignment="1">
      <alignment vertical="center"/>
    </xf>
    <xf numFmtId="0" fontId="13" fillId="0" borderId="51" xfId="1" applyFont="1" applyBorder="1" applyAlignment="1">
      <alignment horizontal="center" vertical="center"/>
    </xf>
    <xf numFmtId="0" fontId="13" fillId="0" borderId="2" xfId="1" applyFont="1" applyBorder="1" applyAlignment="1">
      <alignment horizontal="center" vertical="center"/>
    </xf>
    <xf numFmtId="0" fontId="26" fillId="0" borderId="51" xfId="1" applyFont="1" applyBorder="1" applyAlignment="1">
      <alignment vertical="center"/>
    </xf>
    <xf numFmtId="0" fontId="26" fillId="0" borderId="51" xfId="1" applyFont="1" applyBorder="1" applyAlignment="1">
      <alignment horizontal="center" vertical="center"/>
    </xf>
    <xf numFmtId="180" fontId="25" fillId="0" borderId="51" xfId="1" applyNumberFormat="1" applyFont="1" applyBorder="1" applyAlignment="1">
      <alignment vertical="center"/>
    </xf>
    <xf numFmtId="182" fontId="25" fillId="0" borderId="51" xfId="1" applyNumberFormat="1" applyFont="1" applyBorder="1" applyAlignment="1">
      <alignment vertical="center"/>
    </xf>
    <xf numFmtId="180" fontId="25" fillId="0" borderId="2" xfId="1" applyNumberFormat="1" applyFont="1" applyBorder="1" applyAlignment="1">
      <alignment vertical="center"/>
    </xf>
    <xf numFmtId="180" fontId="36" fillId="0" borderId="51" xfId="1" applyNumberFormat="1" applyFont="1" applyBorder="1" applyAlignment="1">
      <alignment vertical="center"/>
    </xf>
    <xf numFmtId="176" fontId="25" fillId="0" borderId="51" xfId="1" applyNumberFormat="1" applyFont="1" applyBorder="1" applyAlignment="1">
      <alignment vertical="center"/>
    </xf>
    <xf numFmtId="0" fontId="28" fillId="0" borderId="52" xfId="1" applyFont="1" applyBorder="1" applyAlignment="1">
      <alignment horizontal="center" vertical="center" shrinkToFit="1"/>
    </xf>
    <xf numFmtId="0" fontId="25" fillId="0" borderId="43" xfId="1" applyFont="1" applyBorder="1" applyAlignment="1">
      <alignment horizontal="center" vertical="center"/>
    </xf>
    <xf numFmtId="180" fontId="25" fillId="0" borderId="73" xfId="1" applyNumberFormat="1" applyFont="1" applyBorder="1" applyAlignment="1">
      <alignment vertical="center"/>
    </xf>
    <xf numFmtId="180" fontId="25" fillId="0" borderId="151" xfId="1" applyNumberFormat="1" applyFont="1" applyBorder="1" applyAlignment="1">
      <alignment vertical="center"/>
    </xf>
    <xf numFmtId="182" fontId="25" fillId="0" borderId="70" xfId="1" applyNumberFormat="1" applyFont="1" applyBorder="1" applyAlignment="1">
      <alignment vertical="center"/>
    </xf>
    <xf numFmtId="182" fontId="25" fillId="0" borderId="177" xfId="1" applyNumberFormat="1" applyFont="1" applyBorder="1" applyAlignment="1">
      <alignment vertical="center"/>
    </xf>
    <xf numFmtId="182" fontId="25" fillId="0" borderId="67" xfId="1" applyNumberFormat="1" applyFont="1" applyBorder="1" applyAlignment="1">
      <alignment vertical="center"/>
    </xf>
    <xf numFmtId="180" fontId="25" fillId="0" borderId="120" xfId="1" applyNumberFormat="1" applyFont="1" applyBorder="1" applyAlignment="1">
      <alignment vertical="center"/>
    </xf>
    <xf numFmtId="180" fontId="25" fillId="0" borderId="121" xfId="1" applyNumberFormat="1" applyFont="1" applyBorder="1" applyAlignment="1">
      <alignment vertical="center"/>
    </xf>
    <xf numFmtId="180" fontId="36" fillId="0" borderId="69" xfId="1" applyNumberFormat="1" applyFont="1" applyBorder="1" applyAlignment="1">
      <alignment vertical="center"/>
    </xf>
    <xf numFmtId="0" fontId="25" fillId="0" borderId="0" xfId="1" applyFont="1" applyAlignment="1">
      <alignment horizontal="center" vertical="center"/>
    </xf>
    <xf numFmtId="180" fontId="25" fillId="0" borderId="0" xfId="1" applyNumberFormat="1" applyFont="1" applyAlignment="1">
      <alignment vertical="center"/>
    </xf>
    <xf numFmtId="38" fontId="14" fillId="0" borderId="0" xfId="1" applyNumberFormat="1" applyFont="1"/>
    <xf numFmtId="38" fontId="1" fillId="0" borderId="0" xfId="1" applyNumberFormat="1"/>
    <xf numFmtId="0" fontId="25" fillId="0" borderId="0" xfId="1" quotePrefix="1" applyFont="1" applyAlignment="1">
      <alignment horizontal="right"/>
    </xf>
    <xf numFmtId="0" fontId="25" fillId="0" borderId="196" xfId="1" applyFont="1" applyBorder="1" applyAlignment="1">
      <alignment horizontal="center"/>
    </xf>
    <xf numFmtId="0" fontId="25" fillId="0" borderId="197" xfId="1" applyFont="1" applyBorder="1" applyAlignment="1">
      <alignment horizontal="center" vertical="center"/>
    </xf>
    <xf numFmtId="0" fontId="25" fillId="0" borderId="142" xfId="1" applyFont="1" applyBorder="1" applyAlignment="1">
      <alignment horizontal="center" vertical="center"/>
    </xf>
    <xf numFmtId="0" fontId="25" fillId="0" borderId="63" xfId="1" applyFont="1" applyBorder="1" applyAlignment="1">
      <alignment horizontal="center" wrapText="1"/>
    </xf>
    <xf numFmtId="0" fontId="25" fillId="0" borderId="142" xfId="1" applyFont="1" applyBorder="1" applyAlignment="1">
      <alignment horizontal="center" vertical="center" wrapText="1"/>
    </xf>
    <xf numFmtId="0" fontId="25" fillId="0" borderId="144" xfId="1" applyFont="1" applyBorder="1" applyAlignment="1">
      <alignment horizontal="center" vertical="center" wrapText="1"/>
    </xf>
    <xf numFmtId="0" fontId="25" fillId="0" borderId="38" xfId="1" applyFont="1" applyBorder="1" applyAlignment="1">
      <alignment horizontal="center"/>
    </xf>
    <xf numFmtId="0" fontId="25" fillId="0" borderId="162" xfId="1" applyFont="1" applyBorder="1" applyAlignment="1">
      <alignment horizontal="center" vertical="center"/>
    </xf>
    <xf numFmtId="0" fontId="25" fillId="0" borderId="91" xfId="1" applyFont="1" applyBorder="1" applyAlignment="1">
      <alignment horizontal="center" vertical="center"/>
    </xf>
    <xf numFmtId="0" fontId="25" fillId="0" borderId="124" xfId="1" applyFont="1" applyBorder="1" applyAlignment="1">
      <alignment horizontal="center"/>
    </xf>
    <xf numFmtId="0" fontId="25" fillId="0" borderId="91" xfId="1" applyFont="1" applyBorder="1" applyAlignment="1">
      <alignment horizontal="center" vertical="center" wrapText="1"/>
    </xf>
    <xf numFmtId="0" fontId="25" fillId="0" borderId="93" xfId="1" applyFont="1" applyBorder="1" applyAlignment="1">
      <alignment horizontal="center" vertical="center" wrapText="1"/>
    </xf>
    <xf numFmtId="0" fontId="29" fillId="0" borderId="0" xfId="1" applyFont="1" applyAlignment="1">
      <alignment horizontal="center" vertical="center"/>
    </xf>
    <xf numFmtId="0" fontId="25" fillId="0" borderId="198" xfId="1" applyFont="1" applyBorder="1" applyAlignment="1">
      <alignment horizontal="center" vertical="center" wrapText="1"/>
    </xf>
    <xf numFmtId="0" fontId="25" fillId="0" borderId="183" xfId="1" applyFont="1" applyBorder="1" applyAlignment="1">
      <alignment horizontal="center" vertical="center"/>
    </xf>
    <xf numFmtId="0" fontId="25" fillId="0" borderId="77" xfId="1" applyFont="1" applyBorder="1" applyAlignment="1">
      <alignment horizontal="center" vertical="center"/>
    </xf>
    <xf numFmtId="20" fontId="25" fillId="0" borderId="85" xfId="1" applyNumberFormat="1" applyFont="1" applyBorder="1" applyAlignment="1">
      <alignment horizontal="center" vertical="center"/>
    </xf>
    <xf numFmtId="0" fontId="25" fillId="0" borderId="77" xfId="1" applyFont="1" applyBorder="1" applyAlignment="1">
      <alignment horizontal="center" vertical="center" wrapText="1"/>
    </xf>
    <xf numFmtId="0" fontId="25" fillId="0" borderId="99" xfId="1" applyFont="1" applyBorder="1" applyAlignment="1">
      <alignment horizontal="center" vertical="center" wrapText="1"/>
    </xf>
    <xf numFmtId="0" fontId="25" fillId="0" borderId="193" xfId="1" applyFont="1" applyBorder="1" applyAlignment="1">
      <alignment horizontal="center" vertical="center"/>
    </xf>
    <xf numFmtId="0" fontId="25" fillId="0" borderId="164" xfId="1" applyFont="1" applyBorder="1" applyAlignment="1">
      <alignment horizontal="center" vertical="center"/>
    </xf>
    <xf numFmtId="0" fontId="25" fillId="0" borderId="103" xfId="1" applyFont="1" applyBorder="1" applyAlignment="1">
      <alignment horizontal="center" vertical="center"/>
    </xf>
    <xf numFmtId="0" fontId="25" fillId="0" borderId="85" xfId="1" applyFont="1" applyBorder="1" applyAlignment="1">
      <alignment horizontal="center" vertical="center"/>
    </xf>
    <xf numFmtId="0" fontId="25" fillId="0" borderId="85" xfId="1" applyFont="1" applyBorder="1" applyAlignment="1">
      <alignment horizontal="center" vertical="center" wrapText="1"/>
    </xf>
    <xf numFmtId="0" fontId="25" fillId="0" borderId="87" xfId="1" applyFont="1" applyBorder="1" applyAlignment="1">
      <alignment horizontal="center" vertical="center" wrapText="1"/>
    </xf>
    <xf numFmtId="0" fontId="25" fillId="0" borderId="194" xfId="1" applyFont="1" applyBorder="1" applyAlignment="1">
      <alignment horizontal="center" vertical="center"/>
    </xf>
    <xf numFmtId="0" fontId="25" fillId="0" borderId="102" xfId="1" applyFont="1" applyBorder="1" applyAlignment="1">
      <alignment horizontal="center" vertical="center"/>
    </xf>
    <xf numFmtId="0" fontId="25" fillId="0" borderId="134" xfId="1" applyFont="1" applyBorder="1" applyAlignment="1">
      <alignment horizontal="center" vertical="center"/>
    </xf>
    <xf numFmtId="0" fontId="25" fillId="0" borderId="103" xfId="1" applyFont="1" applyBorder="1" applyAlignment="1">
      <alignment horizontal="center" vertical="center" wrapText="1"/>
    </xf>
    <xf numFmtId="0" fontId="13" fillId="0" borderId="103" xfId="1" applyFont="1" applyBorder="1" applyAlignment="1">
      <alignment horizontal="center" vertical="center" wrapText="1"/>
    </xf>
    <xf numFmtId="0" fontId="13" fillId="0" borderId="107" xfId="1" applyFont="1" applyBorder="1" applyAlignment="1">
      <alignment horizontal="center" vertical="center" wrapText="1"/>
    </xf>
    <xf numFmtId="0" fontId="25" fillId="0" borderId="76" xfId="1" applyFont="1" applyBorder="1" applyAlignment="1">
      <alignment horizontal="center" vertical="center"/>
    </xf>
    <xf numFmtId="0" fontId="25" fillId="0" borderId="79" xfId="1" applyFont="1" applyBorder="1" applyAlignment="1">
      <alignment horizontal="center" vertical="center"/>
    </xf>
    <xf numFmtId="0" fontId="25" fillId="0" borderId="79" xfId="1" applyFont="1" applyBorder="1" applyAlignment="1">
      <alignment horizontal="center" vertical="center" wrapText="1"/>
    </xf>
    <xf numFmtId="0" fontId="13" fillId="0" borderId="81" xfId="1" applyFont="1" applyBorder="1" applyAlignment="1">
      <alignment horizontal="center" vertical="center" wrapText="1"/>
    </xf>
    <xf numFmtId="0" fontId="25" fillId="0" borderId="38" xfId="1" applyFont="1" applyBorder="1" applyAlignment="1">
      <alignment horizontal="center" vertical="center"/>
    </xf>
    <xf numFmtId="0" fontId="25" fillId="0" borderId="162" xfId="1" applyFont="1" applyBorder="1" applyAlignment="1">
      <alignment horizontal="center" vertical="center"/>
    </xf>
    <xf numFmtId="0" fontId="25" fillId="0" borderId="91" xfId="1" applyFont="1" applyBorder="1" applyAlignment="1">
      <alignment horizontal="center" vertical="center"/>
    </xf>
    <xf numFmtId="20" fontId="25" fillId="0" borderId="91" xfId="1" applyNumberFormat="1" applyFont="1" applyBorder="1" applyAlignment="1">
      <alignment horizontal="center" vertical="center"/>
    </xf>
    <xf numFmtId="0" fontId="25" fillId="0" borderId="91" xfId="1" applyFont="1" applyBorder="1" applyAlignment="1">
      <alignment horizontal="center" vertical="center" wrapText="1"/>
    </xf>
    <xf numFmtId="0" fontId="25" fillId="0" borderId="93" xfId="1" applyFont="1" applyBorder="1" applyAlignment="1">
      <alignment horizontal="center" vertical="center" wrapText="1"/>
    </xf>
    <xf numFmtId="0" fontId="25" fillId="0" borderId="193" xfId="1" applyFont="1" applyBorder="1" applyAlignment="1">
      <alignment horizontal="center" vertical="center" wrapText="1"/>
    </xf>
    <xf numFmtId="0" fontId="25" fillId="0" borderId="199" xfId="1" applyFont="1" applyBorder="1" applyAlignment="1">
      <alignment horizontal="center" vertical="center"/>
    </xf>
    <xf numFmtId="0" fontId="25" fillId="0" borderId="133" xfId="1" applyFont="1" applyBorder="1" applyAlignment="1">
      <alignment horizontal="center" vertical="center"/>
    </xf>
    <xf numFmtId="0" fontId="25" fillId="0" borderId="103" xfId="1" applyFont="1" applyBorder="1" applyAlignment="1">
      <alignment horizontal="center" vertical="center"/>
    </xf>
    <xf numFmtId="20" fontId="25" fillId="0" borderId="103" xfId="1" applyNumberFormat="1" applyFont="1" applyBorder="1" applyAlignment="1">
      <alignment horizontal="center" vertical="center"/>
    </xf>
    <xf numFmtId="0" fontId="25" fillId="0" borderId="103" xfId="1" applyFont="1" applyBorder="1" applyAlignment="1">
      <alignment horizontal="center" vertical="center" wrapText="1"/>
    </xf>
    <xf numFmtId="0" fontId="25" fillId="0" borderId="107" xfId="1" applyFont="1" applyBorder="1" applyAlignment="1">
      <alignment horizontal="center" vertical="center" wrapText="1"/>
    </xf>
    <xf numFmtId="0" fontId="25" fillId="0" borderId="81" xfId="1" applyFont="1" applyBorder="1" applyAlignment="1">
      <alignment horizontal="center" vertical="center" wrapText="1"/>
    </xf>
    <xf numFmtId="0" fontId="25" fillId="0" borderId="46" xfId="1" applyFont="1" applyBorder="1" applyAlignment="1">
      <alignment horizontal="center" vertical="center" wrapText="1"/>
    </xf>
    <xf numFmtId="0" fontId="25" fillId="0" borderId="187" xfId="1" applyFont="1" applyBorder="1" applyAlignment="1">
      <alignment horizontal="center" vertical="center"/>
    </xf>
    <xf numFmtId="0" fontId="25" fillId="0" borderId="185" xfId="1" applyFont="1" applyBorder="1" applyAlignment="1">
      <alignment horizontal="center" vertical="center"/>
    </xf>
    <xf numFmtId="0" fontId="25" fillId="0" borderId="185" xfId="1" applyFont="1" applyBorder="1" applyAlignment="1">
      <alignment horizontal="center" vertical="center" wrapText="1"/>
    </xf>
    <xf numFmtId="46" fontId="25" fillId="0" borderId="185" xfId="1" applyNumberFormat="1" applyFont="1" applyBorder="1" applyAlignment="1">
      <alignment horizontal="center" vertical="center" wrapText="1"/>
    </xf>
    <xf numFmtId="0" fontId="25" fillId="0" borderId="186" xfId="1" applyFont="1" applyBorder="1" applyAlignment="1">
      <alignment horizontal="center" vertical="center"/>
    </xf>
    <xf numFmtId="0" fontId="30" fillId="0" borderId="0" xfId="1" applyFont="1" applyAlignment="1">
      <alignment vertical="center"/>
    </xf>
    <xf numFmtId="0" fontId="25" fillId="0" borderId="14" xfId="1" applyFont="1" applyBorder="1" applyAlignment="1">
      <alignment horizontal="right" vertical="center"/>
    </xf>
    <xf numFmtId="0" fontId="25" fillId="0" borderId="15" xfId="1" applyFont="1" applyBorder="1" applyAlignment="1">
      <alignment horizontal="center" vertical="center"/>
    </xf>
    <xf numFmtId="0" fontId="25" fillId="0" borderId="57" xfId="1" applyFont="1" applyBorder="1" applyAlignment="1">
      <alignment horizontal="center" vertical="center"/>
    </xf>
    <xf numFmtId="0" fontId="25" fillId="0" borderId="57" xfId="1" applyFont="1" applyBorder="1" applyAlignment="1">
      <alignment horizontal="center"/>
    </xf>
    <xf numFmtId="0" fontId="25" fillId="0" borderId="18" xfId="1" applyFont="1" applyBorder="1" applyAlignment="1">
      <alignment horizontal="center"/>
    </xf>
    <xf numFmtId="0" fontId="25" fillId="0" borderId="19" xfId="1" applyFont="1" applyBorder="1" applyAlignment="1">
      <alignment horizontal="center"/>
    </xf>
    <xf numFmtId="0" fontId="25" fillId="0" borderId="57" xfId="1" applyFont="1" applyBorder="1" applyAlignment="1">
      <alignment horizontal="center"/>
    </xf>
    <xf numFmtId="0" fontId="25" fillId="0" borderId="181" xfId="1" applyFont="1" applyBorder="1" applyAlignment="1">
      <alignment horizontal="center" vertical="center"/>
    </xf>
    <xf numFmtId="0" fontId="25" fillId="0" borderId="180" xfId="1" applyFont="1" applyBorder="1" applyAlignment="1">
      <alignment horizontal="center" vertical="center"/>
    </xf>
    <xf numFmtId="0" fontId="25" fillId="0" borderId="182" xfId="1" applyFont="1" applyBorder="1" applyAlignment="1">
      <alignment horizontal="center" vertical="center"/>
    </xf>
    <xf numFmtId="0" fontId="25" fillId="0" borderId="169" xfId="1" applyFont="1" applyBorder="1" applyAlignment="1">
      <alignment horizontal="center" vertical="center"/>
    </xf>
    <xf numFmtId="0" fontId="25" fillId="0" borderId="49" xfId="1" applyFont="1" applyBorder="1" applyAlignment="1">
      <alignment horizontal="center" vertical="center"/>
    </xf>
    <xf numFmtId="0" fontId="25" fillId="0" borderId="200" xfId="1" applyFont="1" applyBorder="1" applyAlignment="1">
      <alignment horizontal="center" vertical="center"/>
    </xf>
    <xf numFmtId="0" fontId="25" fillId="0" borderId="155" xfId="1" applyFont="1" applyBorder="1" applyAlignment="1">
      <alignment horizontal="center" vertical="center" shrinkToFit="1"/>
    </xf>
    <xf numFmtId="0" fontId="25" fillId="0" borderId="103" xfId="1" applyFont="1" applyBorder="1" applyAlignment="1">
      <alignment horizontal="center" vertical="center" shrinkToFit="1"/>
    </xf>
    <xf numFmtId="0" fontId="25" fillId="0" borderId="156" xfId="1" applyFont="1" applyBorder="1" applyAlignment="1">
      <alignment horizontal="center" vertical="center"/>
    </xf>
    <xf numFmtId="0" fontId="25" fillId="0" borderId="107" xfId="1" applyFont="1" applyBorder="1" applyAlignment="1">
      <alignment horizontal="center" vertical="center"/>
    </xf>
    <xf numFmtId="0" fontId="31" fillId="0" borderId="0" xfId="1" applyFont="1" applyAlignment="1">
      <alignment horizontal="center" vertical="center"/>
    </xf>
    <xf numFmtId="0" fontId="25" fillId="0" borderId="1" xfId="1" applyFont="1" applyBorder="1" applyAlignment="1">
      <alignment horizontal="center" vertical="top"/>
    </xf>
    <xf numFmtId="0" fontId="25" fillId="0" borderId="54" xfId="1" applyFont="1" applyBorder="1" applyAlignment="1">
      <alignment horizontal="center" vertical="top"/>
    </xf>
    <xf numFmtId="0" fontId="25" fillId="0" borderId="201" xfId="1" applyFont="1" applyBorder="1" applyAlignment="1">
      <alignment horizontal="center" vertical="top"/>
    </xf>
    <xf numFmtId="0" fontId="25" fillId="0" borderId="130" xfId="1" applyFont="1" applyBorder="1" applyAlignment="1">
      <alignment horizontal="center" vertical="top"/>
    </xf>
    <xf numFmtId="0" fontId="25" fillId="0" borderId="152" xfId="1" applyFont="1" applyBorder="1" applyAlignment="1">
      <alignment horizontal="center" vertical="center" shrinkToFit="1"/>
    </xf>
    <xf numFmtId="0" fontId="25" fillId="0" borderId="124" xfId="1" applyFont="1" applyBorder="1" applyAlignment="1">
      <alignment horizontal="center" vertical="center" shrinkToFit="1"/>
    </xf>
    <xf numFmtId="0" fontId="25" fillId="0" borderId="126" xfId="1" applyFont="1" applyBorder="1" applyAlignment="1">
      <alignment horizontal="center" vertical="center"/>
    </xf>
    <xf numFmtId="0" fontId="25" fillId="0" borderId="202" xfId="1" applyFont="1" applyBorder="1" applyAlignment="1">
      <alignment horizontal="center" vertical="center"/>
    </xf>
    <xf numFmtId="0" fontId="25" fillId="0" borderId="203" xfId="1" applyFont="1" applyBorder="1" applyAlignment="1">
      <alignment horizontal="center" vertical="center"/>
    </xf>
    <xf numFmtId="0" fontId="14" fillId="0" borderId="203" xfId="1" applyFont="1" applyBorder="1" applyAlignment="1">
      <alignment horizontal="center" vertical="center"/>
    </xf>
    <xf numFmtId="0" fontId="25" fillId="0" borderId="204" xfId="1" applyFont="1" applyBorder="1" applyAlignment="1">
      <alignment horizontal="right" vertical="center"/>
    </xf>
    <xf numFmtId="0" fontId="25" fillId="0" borderId="205" xfId="1" applyFont="1" applyBorder="1" applyAlignment="1">
      <alignment horizontal="center" vertical="center"/>
    </xf>
    <xf numFmtId="0" fontId="25" fillId="0" borderId="207" xfId="1" applyFont="1" applyBorder="1" applyAlignment="1">
      <alignment horizontal="center" vertical="center"/>
    </xf>
    <xf numFmtId="0" fontId="25" fillId="0" borderId="208" xfId="1" applyFont="1" applyBorder="1" applyAlignment="1">
      <alignment horizontal="center" vertical="center"/>
    </xf>
    <xf numFmtId="0" fontId="25" fillId="0" borderId="258" xfId="1" applyFont="1" applyBorder="1" applyAlignment="1">
      <alignment horizontal="center" vertical="center"/>
    </xf>
    <xf numFmtId="0" fontId="14" fillId="0" borderId="169" xfId="1" applyFont="1" applyBorder="1" applyAlignment="1">
      <alignment horizontal="center" vertical="center"/>
    </xf>
    <xf numFmtId="0" fontId="14" fillId="0" borderId="135" xfId="1" applyFont="1" applyBorder="1" applyAlignment="1">
      <alignment horizontal="center" vertical="center"/>
    </xf>
    <xf numFmtId="0" fontId="14" fillId="0" borderId="5" xfId="1" applyFont="1" applyBorder="1" applyAlignment="1">
      <alignment horizontal="center" vertical="center"/>
    </xf>
    <xf numFmtId="0" fontId="25" fillId="0" borderId="49" xfId="1" applyFont="1" applyBorder="1" applyAlignment="1">
      <alignment horizontal="center" vertical="center"/>
    </xf>
    <xf numFmtId="183" fontId="25" fillId="0" borderId="49" xfId="1" applyNumberFormat="1" applyFont="1" applyBorder="1" applyAlignment="1">
      <alignment vertical="center"/>
    </xf>
    <xf numFmtId="0" fontId="25" fillId="0" borderId="169" xfId="1" applyFont="1" applyBorder="1" applyAlignment="1">
      <alignment vertical="center"/>
    </xf>
    <xf numFmtId="0" fontId="25" fillId="0" borderId="136" xfId="1" applyFont="1" applyBorder="1" applyAlignment="1">
      <alignment horizontal="center" vertical="center"/>
    </xf>
    <xf numFmtId="0" fontId="14" fillId="0" borderId="172" xfId="1" applyFont="1" applyBorder="1" applyAlignment="1">
      <alignment horizontal="center" vertical="center"/>
    </xf>
    <xf numFmtId="0" fontId="14" fillId="0" borderId="80" xfId="1" applyFont="1" applyBorder="1" applyAlignment="1">
      <alignment horizontal="center" vertical="center"/>
    </xf>
    <xf numFmtId="0" fontId="14" fillId="0" borderId="31" xfId="1" applyFont="1" applyBorder="1" applyAlignment="1">
      <alignment horizontal="center" vertical="center"/>
    </xf>
    <xf numFmtId="0" fontId="25" fillId="0" borderId="138" xfId="1" applyFont="1" applyBorder="1" applyAlignment="1">
      <alignment horizontal="center" vertical="center"/>
    </xf>
    <xf numFmtId="0" fontId="25" fillId="0" borderId="81" xfId="1" applyFont="1" applyBorder="1" applyAlignment="1">
      <alignment horizontal="center" vertical="center"/>
    </xf>
    <xf numFmtId="0" fontId="10" fillId="0" borderId="165" xfId="1" applyFont="1" applyBorder="1" applyAlignment="1">
      <alignment horizontal="center" vertical="center" shrinkToFit="1"/>
    </xf>
    <xf numFmtId="0" fontId="10" fillId="0" borderId="106" xfId="1" applyFont="1" applyBorder="1" applyAlignment="1">
      <alignment horizontal="center" vertical="center" shrinkToFit="1"/>
    </xf>
    <xf numFmtId="0" fontId="25" fillId="0" borderId="34" xfId="1" applyFont="1" applyBorder="1" applyAlignment="1">
      <alignment horizontal="center" vertical="center"/>
    </xf>
    <xf numFmtId="183" fontId="25" fillId="0" borderId="34" xfId="1" applyNumberFormat="1" applyFont="1" applyBorder="1" applyAlignment="1">
      <alignment vertical="center"/>
    </xf>
    <xf numFmtId="0" fontId="25" fillId="0" borderId="209" xfId="1" applyFont="1" applyBorder="1" applyAlignment="1">
      <alignment horizontal="center" vertical="center"/>
    </xf>
    <xf numFmtId="0" fontId="10" fillId="0" borderId="172" xfId="1" applyFont="1" applyBorder="1" applyAlignment="1">
      <alignment horizontal="center" vertical="center" shrinkToFit="1"/>
    </xf>
    <xf numFmtId="0" fontId="10" fillId="0" borderId="80" xfId="1" applyFont="1" applyBorder="1" applyAlignment="1">
      <alignment horizontal="center" vertical="center" shrinkToFit="1"/>
    </xf>
    <xf numFmtId="0" fontId="25" fillId="0" borderId="33" xfId="1" applyFont="1" applyBorder="1" applyAlignment="1">
      <alignment horizontal="center" vertical="center"/>
    </xf>
    <xf numFmtId="0" fontId="25" fillId="0" borderId="172" xfId="1" applyFont="1" applyBorder="1" applyAlignment="1">
      <alignment horizontal="center" vertical="center"/>
    </xf>
    <xf numFmtId="0" fontId="25" fillId="0" borderId="0" xfId="1" applyFont="1" applyAlignment="1">
      <alignment horizontal="center"/>
    </xf>
    <xf numFmtId="0" fontId="25" fillId="0" borderId="42" xfId="1" applyFont="1" applyBorder="1" applyAlignment="1">
      <alignment horizontal="center" vertical="center"/>
    </xf>
    <xf numFmtId="183" fontId="25" fillId="0" borderId="42" xfId="1" applyNumberFormat="1" applyFont="1" applyBorder="1" applyAlignment="1">
      <alignment vertical="center"/>
    </xf>
    <xf numFmtId="0" fontId="25" fillId="0" borderId="97" xfId="1" applyFont="1" applyBorder="1" applyAlignment="1">
      <alignment horizontal="center" vertical="center"/>
    </xf>
    <xf numFmtId="0" fontId="25" fillId="0" borderId="41" xfId="1" applyFont="1" applyBorder="1" applyAlignment="1">
      <alignment horizontal="center" vertical="center"/>
    </xf>
    <xf numFmtId="0" fontId="25" fillId="0" borderId="41" xfId="1" applyFont="1" applyBorder="1" applyAlignment="1">
      <alignment vertical="center"/>
    </xf>
    <xf numFmtId="0" fontId="25" fillId="0" borderId="204" xfId="1" applyFont="1" applyBorder="1" applyAlignment="1">
      <alignment horizontal="center" vertical="center"/>
    </xf>
    <xf numFmtId="182" fontId="25" fillId="0" borderId="206" xfId="1" applyNumberFormat="1" applyFont="1" applyBorder="1" applyAlignment="1">
      <alignment horizontal="center" vertical="center"/>
    </xf>
    <xf numFmtId="182" fontId="25" fillId="0" borderId="207" xfId="1" applyNumberFormat="1" applyFont="1" applyBorder="1" applyAlignment="1">
      <alignment horizontal="center" vertical="center"/>
    </xf>
    <xf numFmtId="0" fontId="25" fillId="0" borderId="173" xfId="1" applyFont="1" applyBorder="1" applyAlignment="1">
      <alignment horizontal="center" vertical="center"/>
    </xf>
    <xf numFmtId="0" fontId="25" fillId="0" borderId="210" xfId="1" applyFont="1" applyBorder="1" applyAlignment="1">
      <alignment horizontal="center" vertical="center"/>
    </xf>
    <xf numFmtId="0" fontId="25" fillId="0" borderId="175" xfId="1" applyFont="1" applyBorder="1" applyAlignment="1">
      <alignment horizontal="center" vertical="center"/>
    </xf>
    <xf numFmtId="0" fontId="25" fillId="0" borderId="44" xfId="1" applyFont="1" applyBorder="1" applyAlignment="1">
      <alignment horizontal="center" vertical="center"/>
    </xf>
    <xf numFmtId="0" fontId="25" fillId="0" borderId="44" xfId="1" applyFont="1" applyBorder="1" applyAlignment="1">
      <alignment vertical="center"/>
    </xf>
    <xf numFmtId="0" fontId="25" fillId="0" borderId="25" xfId="1" applyFont="1" applyBorder="1" applyAlignment="1">
      <alignment horizontal="center" vertical="center"/>
    </xf>
    <xf numFmtId="0" fontId="25" fillId="0" borderId="26" xfId="1" applyFont="1" applyBorder="1" applyAlignment="1">
      <alignment horizontal="center" vertical="center"/>
    </xf>
    <xf numFmtId="182" fontId="25" fillId="0" borderId="150" xfId="1" applyNumberFormat="1" applyFont="1" applyBorder="1" applyAlignment="1">
      <alignment horizontal="center" vertical="center"/>
    </xf>
    <xf numFmtId="182" fontId="25" fillId="0" borderId="72" xfId="1" applyNumberFormat="1" applyFont="1" applyBorder="1" applyAlignment="1">
      <alignment horizontal="center" vertical="center"/>
    </xf>
    <xf numFmtId="0" fontId="25" fillId="0" borderId="72" xfId="1" applyFont="1" applyBorder="1" applyAlignment="1">
      <alignment horizontal="center" vertical="center"/>
    </xf>
    <xf numFmtId="0" fontId="25" fillId="0" borderId="74" xfId="1" applyFont="1" applyBorder="1" applyAlignment="1">
      <alignment horizontal="center" vertical="center"/>
    </xf>
    <xf numFmtId="0" fontId="25" fillId="0" borderId="0" xfId="1" applyFont="1" applyAlignment="1">
      <alignment horizontal="left" vertical="center"/>
    </xf>
    <xf numFmtId="38" fontId="27" fillId="0" borderId="0" xfId="3" applyFont="1" applyFill="1" applyBorder="1" applyAlignment="1">
      <alignment vertical="center"/>
    </xf>
    <xf numFmtId="38" fontId="25" fillId="0" borderId="142" xfId="3" applyFont="1" applyFill="1" applyBorder="1" applyAlignment="1">
      <alignment horizontal="center" vertical="center"/>
    </xf>
    <xf numFmtId="0" fontId="25" fillId="0" borderId="211" xfId="1" applyFont="1" applyBorder="1" applyAlignment="1">
      <alignment horizontal="center" vertical="center"/>
    </xf>
    <xf numFmtId="0" fontId="25" fillId="0" borderId="182" xfId="1" applyFont="1" applyBorder="1" applyAlignment="1">
      <alignment vertical="center"/>
    </xf>
    <xf numFmtId="0" fontId="25" fillId="0" borderId="107" xfId="1" applyFont="1" applyBorder="1" applyAlignment="1">
      <alignment vertical="center"/>
    </xf>
    <xf numFmtId="0" fontId="1" fillId="0" borderId="4" xfId="1" applyBorder="1" applyAlignment="1">
      <alignment vertical="center"/>
    </xf>
    <xf numFmtId="38" fontId="25" fillId="0" borderId="112" xfId="3" applyFont="1" applyFill="1" applyBorder="1" applyAlignment="1">
      <alignment horizontal="center" vertical="center"/>
    </xf>
    <xf numFmtId="38" fontId="25" fillId="0" borderId="113" xfId="1" applyNumberFormat="1" applyFont="1" applyBorder="1" applyAlignment="1">
      <alignment horizontal="center" vertical="center"/>
    </xf>
    <xf numFmtId="38" fontId="25" fillId="0" borderId="114" xfId="1" applyNumberFormat="1" applyFont="1" applyBorder="1" applyAlignment="1">
      <alignment horizontal="center" vertical="center"/>
    </xf>
    <xf numFmtId="180" fontId="10" fillId="0" borderId="115" xfId="1" applyNumberFormat="1" applyFont="1" applyBorder="1" applyAlignment="1">
      <alignment vertical="center"/>
    </xf>
    <xf numFmtId="176" fontId="25" fillId="0" borderId="0" xfId="1" applyNumberFormat="1" applyFont="1" applyAlignment="1">
      <alignment vertical="center"/>
    </xf>
    <xf numFmtId="184" fontId="25" fillId="0" borderId="112" xfId="3" applyNumberFormat="1" applyFont="1" applyFill="1" applyBorder="1" applyAlignment="1">
      <alignment horizontal="center" vertical="center"/>
    </xf>
    <xf numFmtId="184" fontId="25" fillId="0" borderId="113" xfId="1" applyNumberFormat="1" applyFont="1" applyBorder="1" applyAlignment="1">
      <alignment horizontal="center" vertical="center"/>
    </xf>
    <xf numFmtId="184" fontId="25" fillId="0" borderId="114" xfId="1" applyNumberFormat="1" applyFont="1" applyBorder="1" applyAlignment="1">
      <alignment horizontal="center" vertical="center"/>
    </xf>
    <xf numFmtId="0" fontId="1" fillId="0" borderId="203" xfId="1" applyBorder="1" applyAlignment="1">
      <alignment vertical="center"/>
    </xf>
    <xf numFmtId="38" fontId="25" fillId="0" borderId="98" xfId="3" applyFont="1" applyFill="1" applyBorder="1" applyAlignment="1">
      <alignment horizontal="center" vertical="center"/>
    </xf>
    <xf numFmtId="38" fontId="25" fillId="0" borderId="97" xfId="1" applyNumberFormat="1" applyFont="1" applyBorder="1" applyAlignment="1">
      <alignment horizontal="center" vertical="center"/>
    </xf>
    <xf numFmtId="38" fontId="25" fillId="0" borderId="77" xfId="1" applyNumberFormat="1" applyFont="1" applyBorder="1" applyAlignment="1">
      <alignment horizontal="center" vertical="center"/>
    </xf>
    <xf numFmtId="38" fontId="25" fillId="0" borderId="176" xfId="3" applyFont="1" applyFill="1" applyBorder="1" applyAlignment="1">
      <alignment horizontal="center" vertical="center"/>
    </xf>
    <xf numFmtId="180" fontId="10" fillId="0" borderId="73" xfId="4" applyNumberFormat="1" applyFont="1" applyFill="1" applyBorder="1" applyAlignment="1">
      <alignment horizontal="right" vertical="center"/>
    </xf>
    <xf numFmtId="38" fontId="25" fillId="0" borderId="70" xfId="1" applyNumberFormat="1" applyFont="1" applyBorder="1" applyAlignment="1">
      <alignment horizontal="center" vertical="center"/>
    </xf>
    <xf numFmtId="38" fontId="25" fillId="0" borderId="72" xfId="1" applyNumberFormat="1" applyFont="1" applyBorder="1" applyAlignment="1">
      <alignment horizontal="center" vertical="center"/>
    </xf>
    <xf numFmtId="180" fontId="10" fillId="0" borderId="74" xfId="4" applyNumberFormat="1" applyFont="1" applyFill="1" applyBorder="1" applyAlignment="1">
      <alignment horizontal="right" vertical="center"/>
    </xf>
    <xf numFmtId="0" fontId="25" fillId="0" borderId="0" xfId="1" applyFont="1" applyAlignment="1">
      <alignment horizontal="right" vertical="center"/>
    </xf>
    <xf numFmtId="0" fontId="11" fillId="0" borderId="0" xfId="1" applyFont="1" applyAlignment="1">
      <alignment vertical="center"/>
    </xf>
    <xf numFmtId="0" fontId="33" fillId="0" borderId="0" xfId="1" applyFont="1" applyAlignment="1">
      <alignment horizontal="distributed" vertical="center"/>
    </xf>
    <xf numFmtId="0" fontId="33" fillId="0" borderId="0" xfId="1" applyFont="1" applyAlignment="1">
      <alignment vertical="center"/>
    </xf>
    <xf numFmtId="0" fontId="28" fillId="0" borderId="0" xfId="1" applyFont="1" applyAlignment="1">
      <alignment vertical="center"/>
    </xf>
    <xf numFmtId="0" fontId="19" fillId="0" borderId="0" xfId="1" applyFont="1" applyAlignment="1">
      <alignment horizontal="distributed" vertical="center"/>
    </xf>
    <xf numFmtId="0" fontId="19" fillId="0" borderId="0" xfId="1" applyFont="1" applyAlignment="1" applyProtection="1">
      <alignment vertical="center"/>
      <protection locked="0"/>
    </xf>
    <xf numFmtId="0" fontId="47" fillId="0" borderId="0" xfId="1" applyFont="1" applyAlignment="1">
      <alignment horizontal="left" vertical="center"/>
    </xf>
    <xf numFmtId="0" fontId="23" fillId="0" borderId="0" xfId="1" applyFont="1" applyAlignment="1">
      <alignment vertical="center"/>
    </xf>
    <xf numFmtId="0" fontId="34" fillId="0" borderId="0" xfId="1" applyFont="1" applyAlignment="1">
      <alignment vertical="center"/>
    </xf>
    <xf numFmtId="0" fontId="47" fillId="0" borderId="0" xfId="1" applyFont="1" applyAlignment="1">
      <alignment horizontal="left" vertical="center"/>
    </xf>
    <xf numFmtId="0" fontId="47" fillId="0" borderId="0" xfId="1" applyFont="1" applyAlignment="1">
      <alignment horizontal="centerContinuous" vertical="center"/>
    </xf>
    <xf numFmtId="0" fontId="24" fillId="0" borderId="14" xfId="1" applyFont="1" applyBorder="1" applyAlignment="1">
      <alignment horizontal="right" vertical="center"/>
    </xf>
    <xf numFmtId="0" fontId="23" fillId="0" borderId="0" xfId="1" applyFont="1" applyAlignment="1">
      <alignment horizontal="right" vertical="center"/>
    </xf>
    <xf numFmtId="0" fontId="48" fillId="0" borderId="15" xfId="1" applyFont="1" applyBorder="1" applyAlignment="1">
      <alignment horizontal="center" vertical="center"/>
    </xf>
    <xf numFmtId="0" fontId="48" fillId="0" borderId="57" xfId="1" applyFont="1" applyBorder="1" applyAlignment="1">
      <alignment horizontal="center" vertical="center"/>
    </xf>
    <xf numFmtId="0" fontId="48" fillId="0" borderId="18" xfId="1" applyFont="1" applyBorder="1" applyAlignment="1">
      <alignment horizontal="center" vertical="center"/>
    </xf>
    <xf numFmtId="0" fontId="48" fillId="0" borderId="58" xfId="1" applyFont="1" applyBorder="1" applyAlignment="1">
      <alignment horizontal="center" vertical="center" wrapText="1"/>
    </xf>
    <xf numFmtId="0" fontId="48" fillId="0" borderId="59" xfId="1" applyFont="1" applyBorder="1" applyAlignment="1">
      <alignment vertical="center" wrapText="1"/>
    </xf>
    <xf numFmtId="0" fontId="48" fillId="0" borderId="212" xfId="1" applyFont="1" applyBorder="1" applyAlignment="1">
      <alignment vertical="center" wrapText="1"/>
    </xf>
    <xf numFmtId="0" fontId="48" fillId="0" borderId="111" xfId="1" applyFont="1" applyBorder="1" applyAlignment="1">
      <alignment horizontal="center" vertical="center"/>
    </xf>
    <xf numFmtId="0" fontId="48" fillId="0" borderId="130" xfId="1" applyFont="1" applyBorder="1" applyAlignment="1">
      <alignment horizontal="center" vertical="center"/>
    </xf>
    <xf numFmtId="0" fontId="48" fillId="0" borderId="1" xfId="1" applyFont="1" applyBorder="1" applyAlignment="1">
      <alignment horizontal="center" vertical="center"/>
    </xf>
    <xf numFmtId="0" fontId="48" fillId="0" borderId="54" xfId="1" applyFont="1" applyBorder="1" applyAlignment="1">
      <alignment horizontal="center" vertical="center"/>
    </xf>
    <xf numFmtId="0" fontId="48" fillId="0" borderId="128" xfId="1" applyFont="1" applyBorder="1" applyAlignment="1">
      <alignment horizontal="center" vertical="center"/>
    </xf>
    <xf numFmtId="0" fontId="25" fillId="0" borderId="0" xfId="1" applyFont="1" applyAlignment="1">
      <alignment horizontal="centerContinuous" vertical="center"/>
    </xf>
    <xf numFmtId="0" fontId="48" fillId="0" borderId="154" xfId="1" applyFont="1" applyBorder="1" applyAlignment="1">
      <alignment horizontal="centerContinuous" vertical="center"/>
    </xf>
    <xf numFmtId="0" fontId="48" fillId="0" borderId="138" xfId="1" applyFont="1" applyBorder="1" applyAlignment="1">
      <alignment horizontal="centerContinuous" vertical="center"/>
    </xf>
    <xf numFmtId="0" fontId="48" fillId="0" borderId="30" xfId="1" applyFont="1" applyBorder="1" applyAlignment="1">
      <alignment horizontal="right" vertical="center"/>
    </xf>
    <xf numFmtId="0" fontId="48" fillId="0" borderId="76" xfId="1" applyFont="1" applyBorder="1" applyAlignment="1">
      <alignment horizontal="right" vertical="center"/>
    </xf>
    <xf numFmtId="0" fontId="48" fillId="0" borderId="148" xfId="1" applyFont="1" applyBorder="1" applyAlignment="1">
      <alignment horizontal="centerContinuous" vertical="center"/>
    </xf>
    <xf numFmtId="0" fontId="48" fillId="0" borderId="8" xfId="1" applyFont="1" applyBorder="1" applyAlignment="1">
      <alignment horizontal="centerContinuous" vertical="center"/>
    </xf>
    <xf numFmtId="0" fontId="48" fillId="0" borderId="34" xfId="1" applyFont="1" applyBorder="1" applyAlignment="1">
      <alignment horizontal="right" vertical="center"/>
    </xf>
    <xf numFmtId="0" fontId="48" fillId="0" borderId="84" xfId="1" applyFont="1" applyBorder="1" applyAlignment="1">
      <alignment horizontal="right" vertical="center"/>
    </xf>
    <xf numFmtId="0" fontId="48" fillId="0" borderId="88" xfId="1" applyFont="1" applyBorder="1" applyAlignment="1">
      <alignment horizontal="right" vertical="center"/>
    </xf>
    <xf numFmtId="0" fontId="48" fillId="0" borderId="155" xfId="1" applyFont="1" applyBorder="1" applyAlignment="1">
      <alignment horizontal="center" vertical="center"/>
    </xf>
    <xf numFmtId="0" fontId="48" fillId="0" borderId="156" xfId="1" applyFont="1" applyBorder="1" applyAlignment="1">
      <alignment horizontal="center" vertical="center"/>
    </xf>
    <xf numFmtId="0" fontId="48" fillId="0" borderId="42" xfId="1" applyFont="1" applyBorder="1" applyAlignment="1">
      <alignment horizontal="right" vertical="center"/>
    </xf>
    <xf numFmtId="0" fontId="48" fillId="0" borderId="102" xfId="1" applyFont="1" applyBorder="1" applyAlignment="1">
      <alignment horizontal="right" vertical="center"/>
    </xf>
    <xf numFmtId="0" fontId="48" fillId="0" borderId="108" xfId="1" applyFont="1" applyBorder="1" applyAlignment="1">
      <alignment horizontal="right" vertical="center"/>
    </xf>
    <xf numFmtId="0" fontId="48" fillId="0" borderId="149" xfId="1" applyFont="1" applyBorder="1" applyAlignment="1">
      <alignment horizontal="centerContinuous" vertical="center"/>
    </xf>
    <xf numFmtId="0" fontId="48" fillId="0" borderId="12" xfId="1" applyFont="1" applyBorder="1" applyAlignment="1">
      <alignment horizontal="centerContinuous" vertical="center"/>
    </xf>
    <xf numFmtId="0" fontId="48" fillId="0" borderId="36" xfId="1" applyFont="1" applyBorder="1" applyAlignment="1">
      <alignment horizontal="right" vertical="center"/>
    </xf>
    <xf numFmtId="0" fontId="48" fillId="0" borderId="90" xfId="1" applyFont="1" applyBorder="1" applyAlignment="1">
      <alignment horizontal="right" vertical="center"/>
    </xf>
    <xf numFmtId="0" fontId="48" fillId="0" borderId="150" xfId="1" applyFont="1" applyBorder="1" applyAlignment="1">
      <alignment horizontal="centerContinuous" vertical="center"/>
    </xf>
    <xf numFmtId="0" fontId="48" fillId="0" borderId="151" xfId="1" applyFont="1" applyBorder="1" applyAlignment="1">
      <alignment horizontal="centerContinuous" vertical="center"/>
    </xf>
    <xf numFmtId="0" fontId="48" fillId="0" borderId="25" xfId="1" applyFont="1" applyBorder="1" applyAlignment="1">
      <alignment horizontal="right" vertical="center"/>
    </xf>
    <xf numFmtId="0" fontId="48" fillId="0" borderId="70" xfId="1" applyFont="1" applyBorder="1" applyAlignment="1">
      <alignment horizontal="right" vertical="center"/>
    </xf>
    <xf numFmtId="0" fontId="48" fillId="0" borderId="0" xfId="1" applyFont="1" applyAlignment="1">
      <alignment horizontal="left" vertical="center"/>
    </xf>
    <xf numFmtId="0" fontId="19" fillId="0" borderId="0" xfId="1" applyFont="1" applyAlignment="1">
      <alignment horizontal="left" vertical="center"/>
    </xf>
    <xf numFmtId="0" fontId="23" fillId="0" borderId="0" xfId="1" applyFont="1" applyAlignment="1">
      <alignment horizontal="distributed" vertical="center"/>
    </xf>
    <xf numFmtId="1" fontId="23" fillId="0" borderId="0" xfId="1" applyNumberFormat="1" applyFont="1" applyAlignment="1">
      <alignment vertical="center"/>
    </xf>
    <xf numFmtId="1" fontId="33" fillId="0" borderId="0" xfId="1" applyNumberFormat="1" applyFont="1" applyAlignment="1">
      <alignment vertical="center"/>
    </xf>
    <xf numFmtId="0" fontId="27" fillId="0" borderId="0" xfId="1" applyFont="1" applyAlignment="1">
      <alignment horizontal="distributed" vertical="center"/>
    </xf>
    <xf numFmtId="0" fontId="1" fillId="0" borderId="0" xfId="1" applyAlignment="1">
      <alignment horizontal="distributed" vertical="center"/>
    </xf>
    <xf numFmtId="0" fontId="23" fillId="0" borderId="0" xfId="1" applyFont="1" applyAlignment="1" applyProtection="1">
      <alignment vertical="center"/>
      <protection locked="0"/>
    </xf>
    <xf numFmtId="0" fontId="11" fillId="0" borderId="0" xfId="1" applyFont="1" applyAlignment="1">
      <alignment horizontal="left" vertical="center"/>
    </xf>
    <xf numFmtId="0" fontId="22" fillId="0" borderId="0" xfId="1" applyFont="1" applyAlignment="1">
      <alignment horizontal="left" vertical="center"/>
    </xf>
    <xf numFmtId="0" fontId="22" fillId="0" borderId="0" xfId="1" applyFont="1" applyAlignment="1">
      <alignment horizontal="distributed" vertical="center"/>
    </xf>
    <xf numFmtId="0" fontId="22" fillId="0" borderId="0" xfId="1" applyFont="1" applyAlignment="1">
      <alignment vertical="center"/>
    </xf>
    <xf numFmtId="0" fontId="25" fillId="0" borderId="0" xfId="1" applyFont="1" applyAlignment="1" applyProtection="1">
      <alignment horizontal="center" vertical="center"/>
      <protection locked="0"/>
    </xf>
    <xf numFmtId="0" fontId="25" fillId="0" borderId="15" xfId="1" applyFont="1" applyBorder="1" applyAlignment="1" applyProtection="1">
      <alignment vertical="center"/>
      <protection locked="0"/>
    </xf>
    <xf numFmtId="0" fontId="25" fillId="0" borderId="57" xfId="1" applyFont="1" applyBorder="1" applyAlignment="1">
      <alignment horizontal="distributed" vertical="center"/>
    </xf>
    <xf numFmtId="0" fontId="25" fillId="0" borderId="57" xfId="1" applyFont="1" applyBorder="1" applyAlignment="1">
      <alignment vertical="center"/>
    </xf>
    <xf numFmtId="0" fontId="25" fillId="0" borderId="18" xfId="1" applyFont="1" applyBorder="1" applyAlignment="1">
      <alignment horizontal="center" vertical="center"/>
    </xf>
    <xf numFmtId="0" fontId="25" fillId="0" borderId="213" xfId="1" applyFont="1" applyBorder="1" applyAlignment="1">
      <alignment horizontal="center" vertical="center"/>
    </xf>
    <xf numFmtId="0" fontId="25" fillId="0" borderId="0" xfId="1" applyFont="1" applyAlignment="1" applyProtection="1">
      <alignment vertical="center"/>
      <protection locked="0"/>
    </xf>
    <xf numFmtId="0" fontId="25" fillId="0" borderId="22" xfId="1" applyFont="1" applyBorder="1" applyAlignment="1" applyProtection="1">
      <alignment vertical="center"/>
      <protection locked="0"/>
    </xf>
    <xf numFmtId="0" fontId="25" fillId="0" borderId="14" xfId="1" applyFont="1" applyBorder="1" applyAlignment="1">
      <alignment horizontal="distributed" vertical="center"/>
    </xf>
    <xf numFmtId="0" fontId="25" fillId="0" borderId="14" xfId="1" applyFont="1" applyBorder="1" applyAlignment="1">
      <alignment vertical="center"/>
    </xf>
    <xf numFmtId="0" fontId="25" fillId="0" borderId="214" xfId="1" applyFont="1" applyBorder="1" applyAlignment="1">
      <alignment horizontal="center" vertical="center"/>
    </xf>
    <xf numFmtId="0" fontId="25" fillId="0" borderId="19" xfId="1" applyFont="1" applyBorder="1" applyAlignment="1">
      <alignment horizontal="distributed" vertical="center"/>
    </xf>
    <xf numFmtId="0" fontId="25" fillId="0" borderId="57" xfId="1" applyFont="1" applyBorder="1" applyAlignment="1">
      <alignment horizontal="distributed" vertical="center"/>
    </xf>
    <xf numFmtId="0" fontId="25" fillId="0" borderId="190" xfId="1" applyFont="1" applyBorder="1" applyAlignment="1">
      <alignment vertical="center"/>
    </xf>
    <xf numFmtId="0" fontId="25" fillId="0" borderId="180" xfId="1" applyFont="1" applyBorder="1" applyAlignment="1">
      <alignment horizontal="distributed" vertical="center"/>
    </xf>
    <xf numFmtId="0" fontId="25" fillId="0" borderId="180" xfId="1" applyFont="1" applyBorder="1" applyAlignment="1">
      <alignment vertical="center"/>
    </xf>
    <xf numFmtId="0" fontId="25" fillId="0" borderId="169" xfId="1" applyFont="1" applyBorder="1" applyAlignment="1" applyProtection="1">
      <alignment vertical="center"/>
      <protection locked="0"/>
    </xf>
    <xf numFmtId="0" fontId="25" fillId="0" borderId="0" xfId="1" applyFont="1" applyAlignment="1">
      <alignment horizontal="distributed" vertical="center"/>
    </xf>
    <xf numFmtId="0" fontId="25" fillId="0" borderId="11" xfId="1" applyFont="1" applyBorder="1" applyAlignment="1">
      <alignment horizontal="distributed" vertical="center"/>
    </xf>
    <xf numFmtId="0" fontId="25" fillId="0" borderId="1" xfId="1" applyFont="1" applyBorder="1" applyAlignment="1">
      <alignment horizontal="distributed" vertical="center"/>
    </xf>
    <xf numFmtId="0" fontId="25" fillId="0" borderId="11" xfId="1" applyFont="1" applyBorder="1" applyAlignment="1">
      <alignment vertical="center"/>
    </xf>
    <xf numFmtId="0" fontId="25" fillId="0" borderId="1" xfId="1" applyFont="1" applyBorder="1" applyAlignment="1">
      <alignment horizontal="distributed" vertical="center"/>
    </xf>
    <xf numFmtId="0" fontId="25" fillId="0" borderId="5" xfId="1" applyFont="1" applyBorder="1" applyAlignment="1">
      <alignment horizontal="distributed" vertical="center"/>
    </xf>
    <xf numFmtId="0" fontId="25" fillId="0" borderId="217" xfId="1" applyFont="1" applyBorder="1" applyAlignment="1">
      <alignment horizontal="distributed" vertical="center"/>
    </xf>
    <xf numFmtId="0" fontId="25" fillId="0" borderId="96" xfId="1" applyFont="1" applyBorder="1" applyAlignment="1">
      <alignment vertical="center"/>
    </xf>
    <xf numFmtId="0" fontId="25" fillId="0" borderId="98" xfId="1" applyFont="1" applyBorder="1" applyAlignment="1">
      <alignment horizontal="distributed" vertical="center"/>
    </xf>
    <xf numFmtId="0" fontId="25" fillId="0" borderId="98" xfId="1" applyFont="1" applyBorder="1" applyAlignment="1">
      <alignment vertical="center"/>
    </xf>
    <xf numFmtId="0" fontId="25" fillId="0" borderId="26" xfId="1" applyFont="1" applyBorder="1" applyAlignment="1">
      <alignment horizontal="distributed" vertical="center"/>
    </xf>
    <xf numFmtId="0" fontId="25" fillId="0" borderId="14" xfId="1" applyFont="1" applyBorder="1" applyAlignment="1">
      <alignment horizontal="distributed" vertical="center"/>
    </xf>
    <xf numFmtId="0" fontId="25" fillId="0" borderId="60" xfId="1" applyFont="1" applyBorder="1" applyAlignment="1">
      <alignment horizontal="distributed" vertical="center"/>
    </xf>
    <xf numFmtId="0" fontId="25" fillId="0" borderId="110" xfId="1" applyFont="1" applyBorder="1" applyAlignment="1">
      <alignment horizontal="distributed" vertical="center"/>
    </xf>
    <xf numFmtId="0" fontId="25" fillId="0" borderId="110" xfId="1" applyFont="1" applyBorder="1" applyAlignment="1">
      <alignment vertical="center"/>
    </xf>
    <xf numFmtId="38" fontId="18" fillId="0" borderId="129" xfId="3" applyFont="1" applyFill="1" applyBorder="1" applyAlignment="1">
      <alignment vertical="center"/>
    </xf>
    <xf numFmtId="38" fontId="18" fillId="0" borderId="118" xfId="3" applyFont="1" applyFill="1" applyBorder="1" applyAlignment="1">
      <alignment vertical="center"/>
    </xf>
    <xf numFmtId="211" fontId="18" fillId="0" borderId="160" xfId="3" applyNumberFormat="1" applyFont="1" applyFill="1" applyBorder="1" applyAlignment="1">
      <alignment horizontal="right" vertical="center"/>
    </xf>
    <xf numFmtId="211" fontId="18" fillId="0" borderId="230" xfId="3" applyNumberFormat="1" applyFont="1" applyFill="1" applyBorder="1" applyAlignment="1">
      <alignment horizontal="right" vertical="center"/>
    </xf>
    <xf numFmtId="185" fontId="18" fillId="0" borderId="131" xfId="3" applyNumberFormat="1" applyFont="1" applyFill="1" applyBorder="1" applyAlignment="1">
      <alignment vertical="center"/>
    </xf>
    <xf numFmtId="185" fontId="18" fillId="0" borderId="137" xfId="3" applyNumberFormat="1" applyFont="1" applyFill="1" applyBorder="1" applyAlignment="1">
      <alignment vertical="center"/>
    </xf>
    <xf numFmtId="0" fontId="25" fillId="0" borderId="16" xfId="1" applyFont="1" applyBorder="1" applyAlignment="1">
      <alignment vertical="center"/>
    </xf>
    <xf numFmtId="185" fontId="18" fillId="0" borderId="228" xfId="3" applyNumberFormat="1" applyFont="1" applyFill="1" applyBorder="1" applyAlignment="1">
      <alignment vertical="center"/>
    </xf>
    <xf numFmtId="0" fontId="25" fillId="0" borderId="220" xfId="1" applyFont="1" applyBorder="1" applyAlignment="1" applyProtection="1">
      <alignment vertical="center"/>
      <protection locked="0"/>
    </xf>
    <xf numFmtId="0" fontId="25" fillId="0" borderId="221" xfId="1" applyFont="1" applyBorder="1" applyAlignment="1">
      <alignment horizontal="distributed" vertical="center"/>
    </xf>
    <xf numFmtId="0" fontId="25" fillId="0" borderId="221" xfId="1" applyFont="1" applyBorder="1" applyAlignment="1">
      <alignment vertical="center"/>
    </xf>
    <xf numFmtId="0" fontId="25" fillId="0" borderId="2" xfId="1" applyFont="1" applyBorder="1" applyAlignment="1">
      <alignment horizontal="distributed" vertical="center"/>
    </xf>
    <xf numFmtId="0" fontId="25" fillId="0" borderId="112" xfId="1" applyFont="1" applyBorder="1" applyAlignment="1">
      <alignment horizontal="distributed" vertical="center"/>
    </xf>
    <xf numFmtId="0" fontId="25" fillId="0" borderId="112" xfId="1" applyFont="1" applyBorder="1" applyAlignment="1">
      <alignment vertical="center"/>
    </xf>
    <xf numFmtId="0" fontId="25" fillId="0" borderId="47" xfId="1" applyFont="1" applyBorder="1" applyAlignment="1">
      <alignment horizontal="center" vertical="center"/>
    </xf>
    <xf numFmtId="10" fontId="25" fillId="0" borderId="55" xfId="4" applyNumberFormat="1" applyFont="1" applyFill="1" applyBorder="1" applyAlignment="1">
      <alignment vertical="center"/>
    </xf>
    <xf numFmtId="0" fontId="25" fillId="0" borderId="57" xfId="1" applyFont="1" applyBorder="1" applyAlignment="1">
      <alignment horizontal="left" vertical="center"/>
    </xf>
    <xf numFmtId="0" fontId="34" fillId="0" borderId="0" xfId="1" applyFont="1" applyAlignment="1">
      <alignment horizontal="right" vertical="center"/>
    </xf>
    <xf numFmtId="0" fontId="36" fillId="0" borderId="0" xfId="1" applyFont="1" applyAlignment="1">
      <alignment horizontal="right" vertical="center"/>
    </xf>
    <xf numFmtId="0" fontId="14" fillId="0" borderId="0" xfId="1" applyFont="1" applyAlignment="1">
      <alignment vertical="center"/>
    </xf>
    <xf numFmtId="0" fontId="27" fillId="0" borderId="0" xfId="1" applyFont="1" applyAlignment="1" applyProtection="1">
      <alignment vertical="center"/>
      <protection locked="0"/>
    </xf>
    <xf numFmtId="0" fontId="27" fillId="0" borderId="14" xfId="1" applyFont="1" applyBorder="1" applyAlignment="1" applyProtection="1">
      <alignment vertical="center"/>
      <protection locked="0"/>
    </xf>
    <xf numFmtId="0" fontId="37" fillId="0" borderId="14" xfId="1" applyFont="1" applyBorder="1" applyAlignment="1">
      <alignment vertical="center"/>
    </xf>
    <xf numFmtId="0" fontId="27" fillId="0" borderId="14" xfId="1" applyFont="1" applyBorder="1" applyAlignment="1">
      <alignment vertical="center"/>
    </xf>
    <xf numFmtId="0" fontId="27" fillId="0" borderId="14" xfId="1" applyFont="1" applyBorder="1" applyAlignment="1">
      <alignment horizontal="right" vertical="center"/>
    </xf>
    <xf numFmtId="0" fontId="37" fillId="0" borderId="220" xfId="1" applyFont="1" applyBorder="1" applyAlignment="1">
      <alignment horizontal="center" vertical="center"/>
    </xf>
    <xf numFmtId="0" fontId="37" fillId="0" borderId="221" xfId="1" applyFont="1" applyBorder="1" applyAlignment="1">
      <alignment horizontal="center" vertical="center"/>
    </xf>
    <xf numFmtId="0" fontId="37" fillId="0" borderId="224" xfId="1" applyFont="1" applyBorder="1" applyAlignment="1">
      <alignment horizontal="center" vertical="center"/>
    </xf>
    <xf numFmtId="0" fontId="4" fillId="0" borderId="221" xfId="1" applyFont="1" applyBorder="1" applyAlignment="1">
      <alignment horizontal="center" vertical="center"/>
    </xf>
    <xf numFmtId="0" fontId="4" fillId="0" borderId="224" xfId="1" applyFont="1" applyBorder="1" applyAlignment="1">
      <alignment horizontal="center" vertical="center"/>
    </xf>
    <xf numFmtId="0" fontId="1" fillId="0" borderId="221" xfId="1" applyBorder="1" applyAlignment="1">
      <alignment horizontal="center" vertical="center"/>
    </xf>
    <xf numFmtId="0" fontId="1" fillId="0" borderId="224" xfId="1" applyBorder="1" applyAlignment="1">
      <alignment horizontal="center" vertical="center"/>
    </xf>
    <xf numFmtId="0" fontId="27" fillId="0" borderId="225" xfId="1" applyFont="1" applyBorder="1" applyAlignment="1">
      <alignment horizontal="center" vertical="center"/>
    </xf>
    <xf numFmtId="0" fontId="27" fillId="0" borderId="169" xfId="1" applyFont="1" applyBorder="1" applyAlignment="1" applyProtection="1">
      <alignment vertical="center"/>
      <protection locked="0"/>
    </xf>
    <xf numFmtId="0" fontId="27" fillId="0" borderId="0" xfId="1" applyFont="1" applyAlignment="1">
      <alignment horizontal="right" vertical="center"/>
    </xf>
    <xf numFmtId="0" fontId="27" fillId="0" borderId="132" xfId="1" applyFont="1" applyBorder="1" applyAlignment="1">
      <alignment vertical="center"/>
    </xf>
    <xf numFmtId="0" fontId="27" fillId="0" borderId="169" xfId="1" applyFont="1" applyBorder="1" applyAlignment="1">
      <alignment horizontal="centerContinuous" vertical="center"/>
    </xf>
    <xf numFmtId="0" fontId="27" fillId="0" borderId="0" xfId="1" applyFont="1" applyAlignment="1">
      <alignment horizontal="centerContinuous" vertical="center"/>
    </xf>
    <xf numFmtId="0" fontId="27" fillId="0" borderId="5" xfId="1" applyFont="1" applyBorder="1" applyAlignment="1">
      <alignment horizontal="centerContinuous" vertical="center"/>
    </xf>
    <xf numFmtId="0" fontId="27" fillId="0" borderId="135" xfId="1" applyFont="1" applyBorder="1" applyAlignment="1">
      <alignment horizontal="centerContinuous" vertical="center"/>
    </xf>
    <xf numFmtId="0" fontId="27" fillId="0" borderId="132" xfId="1" applyFont="1" applyBorder="1" applyAlignment="1">
      <alignment horizontal="center" vertical="center"/>
    </xf>
    <xf numFmtId="0" fontId="27" fillId="0" borderId="226" xfId="1" applyFont="1" applyBorder="1" applyAlignment="1">
      <alignment horizontal="center" vertical="center"/>
    </xf>
    <xf numFmtId="0" fontId="27" fillId="0" borderId="22" xfId="1" applyFont="1" applyBorder="1" applyAlignment="1" applyProtection="1">
      <alignment vertical="center"/>
      <protection locked="0"/>
    </xf>
    <xf numFmtId="0" fontId="27" fillId="0" borderId="14" xfId="1" applyFont="1" applyBorder="1" applyAlignment="1">
      <alignment horizontal="distributed" vertical="center"/>
    </xf>
    <xf numFmtId="0" fontId="27" fillId="0" borderId="122" xfId="1" applyFont="1" applyBorder="1" applyAlignment="1">
      <alignment vertical="center"/>
    </xf>
    <xf numFmtId="0" fontId="27" fillId="0" borderId="184" xfId="1" applyFont="1" applyBorder="1" applyAlignment="1">
      <alignment horizontal="center" vertical="center"/>
    </xf>
    <xf numFmtId="0" fontId="27" fillId="0" borderId="188" xfId="1" applyFont="1" applyBorder="1" applyAlignment="1">
      <alignment horizontal="center" vertical="center"/>
    </xf>
    <xf numFmtId="0" fontId="27" fillId="0" borderId="175" xfId="1" applyFont="1" applyBorder="1" applyAlignment="1">
      <alignment horizontal="center" vertical="center"/>
    </xf>
    <xf numFmtId="0" fontId="27" fillId="0" borderId="174" xfId="1" applyFont="1" applyBorder="1" applyAlignment="1">
      <alignment horizontal="center" vertical="center"/>
    </xf>
    <xf numFmtId="0" fontId="27" fillId="0" borderId="122" xfId="1" applyFont="1" applyBorder="1" applyAlignment="1">
      <alignment horizontal="center" vertical="center"/>
    </xf>
    <xf numFmtId="0" fontId="27" fillId="0" borderId="227" xfId="1" applyFont="1" applyBorder="1" applyAlignment="1" applyProtection="1">
      <alignment horizontal="left" vertical="center"/>
      <protection locked="0"/>
    </xf>
    <xf numFmtId="0" fontId="27" fillId="0" borderId="15" xfId="1" applyFont="1" applyBorder="1" applyAlignment="1" applyProtection="1">
      <alignment vertical="center"/>
      <protection locked="0"/>
    </xf>
    <xf numFmtId="0" fontId="27" fillId="0" borderId="57" xfId="1" applyFont="1" applyBorder="1" applyAlignment="1">
      <alignment horizontal="distributed" vertical="center"/>
    </xf>
    <xf numFmtId="0" fontId="27" fillId="0" borderId="19" xfId="1" applyFont="1" applyBorder="1" applyAlignment="1">
      <alignment horizontal="distributed" vertical="center"/>
    </xf>
    <xf numFmtId="0" fontId="27" fillId="0" borderId="57" xfId="1" applyFont="1" applyBorder="1" applyAlignment="1">
      <alignment horizontal="distributed" vertical="center"/>
    </xf>
    <xf numFmtId="0" fontId="27" fillId="0" borderId="57" xfId="1" applyFont="1" applyBorder="1" applyAlignment="1">
      <alignment vertical="center"/>
    </xf>
    <xf numFmtId="0" fontId="27" fillId="0" borderId="190" xfId="1" applyFont="1" applyBorder="1" applyAlignment="1">
      <alignment vertical="center"/>
    </xf>
    <xf numFmtId="0" fontId="27" fillId="0" borderId="180" xfId="1" applyFont="1" applyBorder="1" applyAlignment="1">
      <alignment horizontal="distributed" vertical="center"/>
    </xf>
    <xf numFmtId="0" fontId="27" fillId="0" borderId="182" xfId="1" applyFont="1" applyBorder="1" applyAlignment="1">
      <alignment vertical="center"/>
    </xf>
    <xf numFmtId="0" fontId="27" fillId="0" borderId="11" xfId="1" applyFont="1" applyBorder="1" applyAlignment="1">
      <alignment horizontal="distributed" vertical="center"/>
    </xf>
    <xf numFmtId="0" fontId="27" fillId="0" borderId="1" xfId="1" applyFont="1" applyBorder="1" applyAlignment="1">
      <alignment horizontal="distributed" vertical="center"/>
    </xf>
    <xf numFmtId="0" fontId="27" fillId="0" borderId="1" xfId="1" applyFont="1" applyBorder="1" applyAlignment="1">
      <alignment vertical="center"/>
    </xf>
    <xf numFmtId="0" fontId="27" fillId="0" borderId="37" xfId="1" applyFont="1" applyBorder="1" applyAlignment="1">
      <alignment vertical="center"/>
    </xf>
    <xf numFmtId="0" fontId="27" fillId="0" borderId="92" xfId="1" applyFont="1" applyBorder="1" applyAlignment="1">
      <alignment horizontal="distributed" vertical="center"/>
    </xf>
    <xf numFmtId="0" fontId="27" fillId="0" borderId="95" xfId="1" applyFont="1" applyBorder="1" applyAlignment="1">
      <alignment vertical="center"/>
    </xf>
    <xf numFmtId="0" fontId="27" fillId="0" borderId="1" xfId="1" applyFont="1" applyBorder="1" applyAlignment="1">
      <alignment horizontal="distributed" vertical="center"/>
    </xf>
    <xf numFmtId="0" fontId="27" fillId="0" borderId="5" xfId="1" applyFont="1" applyBorder="1" applyAlignment="1">
      <alignment horizontal="distributed" vertical="center"/>
    </xf>
    <xf numFmtId="0" fontId="27" fillId="0" borderId="217" xfId="1" applyFont="1" applyBorder="1" applyAlignment="1">
      <alignment horizontal="distributed" vertical="center"/>
    </xf>
    <xf numFmtId="0" fontId="27" fillId="0" borderId="96" xfId="1" applyFont="1" applyBorder="1" applyAlignment="1">
      <alignment vertical="center"/>
    </xf>
    <xf numFmtId="0" fontId="27" fillId="0" borderId="98" xfId="1" applyFont="1" applyBorder="1" applyAlignment="1">
      <alignment horizontal="distributed" vertical="center"/>
    </xf>
    <xf numFmtId="0" fontId="27" fillId="0" borderId="101" xfId="1" applyFont="1" applyBorder="1" applyAlignment="1">
      <alignment vertical="center"/>
    </xf>
    <xf numFmtId="0" fontId="27" fillId="0" borderId="26" xfId="1" applyFont="1" applyBorder="1" applyAlignment="1">
      <alignment horizontal="distributed" vertical="center"/>
    </xf>
    <xf numFmtId="0" fontId="27" fillId="0" borderId="14" xfId="1" applyFont="1" applyBorder="1" applyAlignment="1">
      <alignment horizontal="distributed" vertical="center"/>
    </xf>
    <xf numFmtId="0" fontId="27" fillId="0" borderId="176" xfId="1" applyFont="1" applyBorder="1" applyAlignment="1">
      <alignment horizontal="distributed" vertical="center"/>
    </xf>
    <xf numFmtId="0" fontId="27" fillId="0" borderId="189" xfId="1" applyFont="1" applyBorder="1" applyAlignment="1">
      <alignment vertical="center"/>
    </xf>
    <xf numFmtId="0" fontId="27" fillId="0" borderId="60" xfId="1" applyFont="1" applyBorder="1" applyAlignment="1">
      <alignment horizontal="distributed" vertical="center"/>
    </xf>
    <xf numFmtId="0" fontId="27" fillId="0" borderId="110" xfId="1" applyFont="1" applyBorder="1" applyAlignment="1">
      <alignment horizontal="distributed" vertical="center"/>
    </xf>
    <xf numFmtId="0" fontId="27" fillId="0" borderId="110" xfId="1" applyFont="1" applyBorder="1" applyAlignment="1">
      <alignment vertical="center"/>
    </xf>
    <xf numFmtId="0" fontId="27" fillId="0" borderId="128" xfId="1" applyFont="1" applyBorder="1" applyAlignment="1">
      <alignment vertical="center"/>
    </xf>
    <xf numFmtId="0" fontId="27" fillId="0" borderId="66" xfId="1" applyFont="1" applyBorder="1" applyAlignment="1">
      <alignment vertical="center"/>
    </xf>
    <xf numFmtId="0" fontId="27" fillId="0" borderId="16" xfId="1" applyFont="1" applyBorder="1" applyAlignment="1">
      <alignment vertical="center"/>
    </xf>
    <xf numFmtId="0" fontId="27" fillId="0" borderId="128" xfId="1" applyFont="1" applyBorder="1" applyAlignment="1">
      <alignment horizontal="distributed" vertical="center"/>
    </xf>
    <xf numFmtId="0" fontId="27" fillId="0" borderId="220" xfId="1" applyFont="1" applyBorder="1" applyAlignment="1" applyProtection="1">
      <alignment vertical="center"/>
      <protection locked="0"/>
    </xf>
    <xf numFmtId="0" fontId="27" fillId="0" borderId="221" xfId="1" applyFont="1" applyBorder="1" applyAlignment="1">
      <alignment horizontal="distributed" vertical="center"/>
    </xf>
    <xf numFmtId="0" fontId="27" fillId="0" borderId="221" xfId="1" applyFont="1" applyBorder="1" applyAlignment="1">
      <alignment vertical="center"/>
    </xf>
    <xf numFmtId="0" fontId="27" fillId="0" borderId="224" xfId="1" applyFont="1" applyBorder="1" applyAlignment="1">
      <alignment vertical="center"/>
    </xf>
    <xf numFmtId="0" fontId="27" fillId="0" borderId="160" xfId="1" applyFont="1" applyBorder="1" applyAlignment="1">
      <alignment horizontal="distributed" vertical="center"/>
    </xf>
    <xf numFmtId="0" fontId="27" fillId="0" borderId="203" xfId="1" applyFont="1" applyBorder="1" applyAlignment="1">
      <alignment vertical="center"/>
    </xf>
    <xf numFmtId="0" fontId="27" fillId="0" borderId="0" xfId="1" applyFont="1" applyAlignment="1">
      <alignment horizontal="distributed" vertical="center"/>
    </xf>
    <xf numFmtId="0" fontId="27" fillId="0" borderId="135" xfId="1" applyFont="1" applyBorder="1" applyAlignment="1">
      <alignment vertical="center"/>
    </xf>
    <xf numFmtId="0" fontId="27" fillId="0" borderId="10" xfId="1" applyFont="1" applyBorder="1" applyAlignment="1">
      <alignment vertical="center"/>
    </xf>
    <xf numFmtId="0" fontId="27" fillId="0" borderId="86" xfId="1" applyFont="1" applyBorder="1" applyAlignment="1">
      <alignment horizontal="distributed" vertical="center"/>
    </xf>
    <xf numFmtId="0" fontId="27" fillId="0" borderId="89" xfId="1" applyFont="1" applyBorder="1" applyAlignment="1">
      <alignment vertical="center"/>
    </xf>
    <xf numFmtId="0" fontId="27" fillId="0" borderId="125" xfId="1" applyFont="1" applyBorder="1" applyAlignment="1">
      <alignment vertical="center"/>
    </xf>
    <xf numFmtId="0" fontId="27" fillId="0" borderId="221" xfId="1" applyFont="1" applyBorder="1" applyAlignment="1">
      <alignment horizontal="center" vertical="center"/>
    </xf>
    <xf numFmtId="0" fontId="27" fillId="0" borderId="130" xfId="1" applyFont="1" applyBorder="1" applyAlignment="1">
      <alignment vertical="center"/>
    </xf>
    <xf numFmtId="0" fontId="27" fillId="0" borderId="110" xfId="1" applyFont="1" applyBorder="1" applyAlignment="1">
      <alignment horizontal="center" vertical="center"/>
    </xf>
    <xf numFmtId="177" fontId="27" fillId="0" borderId="20" xfId="1" applyNumberFormat="1" applyFont="1" applyBorder="1"/>
    <xf numFmtId="177" fontId="27" fillId="0" borderId="17" xfId="1" applyNumberFormat="1" applyFont="1" applyBorder="1"/>
    <xf numFmtId="177" fontId="27" fillId="0" borderId="21" xfId="1" applyNumberFormat="1" applyFont="1" applyBorder="1"/>
    <xf numFmtId="0" fontId="27" fillId="0" borderId="112" xfId="1" applyFont="1" applyBorder="1" applyAlignment="1">
      <alignment horizontal="center" vertical="center"/>
    </xf>
    <xf numFmtId="0" fontId="27" fillId="0" borderId="226" xfId="1" applyFont="1" applyBorder="1"/>
    <xf numFmtId="0" fontId="27" fillId="0" borderId="22" xfId="1" applyFont="1" applyBorder="1" applyAlignment="1">
      <alignment vertical="center"/>
    </xf>
    <xf numFmtId="0" fontId="27" fillId="0" borderId="120" xfId="1" applyFont="1" applyBorder="1" applyAlignment="1">
      <alignment horizontal="center" vertical="center"/>
    </xf>
    <xf numFmtId="2" fontId="27" fillId="0" borderId="27" xfId="1" applyNumberFormat="1" applyFont="1" applyBorder="1" applyAlignment="1">
      <alignment horizontal="right"/>
    </xf>
    <xf numFmtId="2" fontId="27" fillId="0" borderId="24" xfId="1" applyNumberFormat="1" applyFont="1" applyBorder="1" applyAlignment="1">
      <alignment horizontal="right"/>
    </xf>
    <xf numFmtId="2" fontId="27" fillId="0" borderId="28" xfId="1" applyNumberFormat="1" applyFont="1" applyBorder="1" applyAlignment="1">
      <alignment horizontal="right"/>
    </xf>
    <xf numFmtId="212" fontId="27" fillId="0" borderId="24" xfId="1" applyNumberFormat="1" applyFont="1" applyBorder="1" applyAlignment="1">
      <alignment horizontal="right"/>
    </xf>
    <xf numFmtId="0" fontId="27" fillId="0" borderId="227" xfId="1" applyFont="1" applyBorder="1"/>
    <xf numFmtId="0" fontId="14" fillId="0" borderId="0" xfId="1" applyFont="1" applyAlignment="1" applyProtection="1">
      <alignment vertical="center"/>
      <protection locked="0"/>
    </xf>
    <xf numFmtId="0" fontId="37" fillId="0" borderId="0" xfId="1" applyFont="1" applyAlignment="1">
      <alignment horizontal="left" vertical="center"/>
    </xf>
    <xf numFmtId="0" fontId="14" fillId="0" borderId="0" xfId="1" applyFont="1" applyAlignment="1">
      <alignment horizontal="distributed" vertical="center"/>
    </xf>
    <xf numFmtId="38" fontId="14" fillId="0" borderId="0" xfId="1" applyNumberFormat="1" applyFont="1" applyAlignment="1">
      <alignment vertical="center"/>
    </xf>
    <xf numFmtId="0" fontId="27" fillId="0" borderId="0" xfId="1" applyFont="1" applyProtection="1">
      <protection locked="0"/>
    </xf>
    <xf numFmtId="0" fontId="27" fillId="0" borderId="0" xfId="1" applyFont="1" applyAlignment="1">
      <alignment horizontal="distributed"/>
    </xf>
    <xf numFmtId="3" fontId="27" fillId="0" borderId="0" xfId="1" applyNumberFormat="1" applyFont="1"/>
    <xf numFmtId="0" fontId="14" fillId="0" borderId="0" xfId="1" applyFont="1" applyAlignment="1">
      <alignment horizontal="centerContinuous" vertical="center"/>
    </xf>
    <xf numFmtId="0" fontId="14" fillId="0" borderId="0" xfId="1" applyFont="1" applyAlignment="1">
      <alignment horizontal="center" vertical="center"/>
    </xf>
    <xf numFmtId="0" fontId="14" fillId="0" borderId="0" xfId="1" applyFont="1" applyAlignment="1">
      <alignment horizontal="left" vertical="center"/>
    </xf>
    <xf numFmtId="177" fontId="14" fillId="0" borderId="0" xfId="1" applyNumberFormat="1" applyFont="1" applyAlignment="1">
      <alignment vertical="center"/>
    </xf>
    <xf numFmtId="0" fontId="14" fillId="0" borderId="0" xfId="1" applyFont="1" applyAlignment="1" applyProtection="1">
      <alignment horizontal="right" vertical="center"/>
      <protection locked="0"/>
    </xf>
    <xf numFmtId="0" fontId="1" fillId="0" borderId="14" xfId="1" applyBorder="1" applyAlignment="1">
      <alignment horizontal="right" vertical="center"/>
    </xf>
    <xf numFmtId="0" fontId="24" fillId="0" borderId="0" xfId="1" applyFont="1" applyAlignment="1">
      <alignment vertical="center"/>
    </xf>
    <xf numFmtId="0" fontId="36" fillId="0" borderId="15" xfId="1" applyFont="1" applyBorder="1" applyAlignment="1">
      <alignment vertical="center"/>
    </xf>
    <xf numFmtId="0" fontId="36" fillId="0" borderId="57" xfId="1" applyFont="1" applyBorder="1" applyAlignment="1">
      <alignment horizontal="right" vertical="center"/>
    </xf>
    <xf numFmtId="0" fontId="36" fillId="0" borderId="57" xfId="1" applyFont="1" applyBorder="1" applyAlignment="1">
      <alignment horizontal="distributed" vertical="center"/>
    </xf>
    <xf numFmtId="0" fontId="36" fillId="0" borderId="110" xfId="1" applyFont="1" applyBorder="1" applyAlignment="1">
      <alignment horizontal="centerContinuous" vertical="center"/>
    </xf>
    <xf numFmtId="0" fontId="36" fillId="0" borderId="130" xfId="1" applyFont="1" applyBorder="1" applyAlignment="1">
      <alignment vertical="center"/>
    </xf>
    <xf numFmtId="0" fontId="36" fillId="0" borderId="1" xfId="1" applyFont="1" applyBorder="1" applyAlignment="1">
      <alignment horizontal="left" vertical="center"/>
    </xf>
    <xf numFmtId="0" fontId="36" fillId="0" borderId="1" xfId="1" applyFont="1" applyBorder="1" applyAlignment="1">
      <alignment horizontal="distributed" vertical="center"/>
    </xf>
    <xf numFmtId="0" fontId="36" fillId="0" borderId="171" xfId="1" applyFont="1" applyBorder="1" applyAlignment="1">
      <alignment horizontal="center" vertical="center"/>
    </xf>
    <xf numFmtId="0" fontId="36" fillId="0" borderId="124" xfId="1" applyFont="1" applyBorder="1" applyAlignment="1">
      <alignment horizontal="center" vertical="center"/>
    </xf>
    <xf numFmtId="0" fontId="36" fillId="0" borderId="11" xfId="1" applyFont="1" applyBorder="1" applyAlignment="1">
      <alignment horizontal="center" vertical="center"/>
    </xf>
    <xf numFmtId="0" fontId="36" fillId="0" borderId="178" xfId="1" applyFont="1" applyBorder="1" applyAlignment="1">
      <alignment vertical="center"/>
    </xf>
    <xf numFmtId="0" fontId="36" fillId="0" borderId="98" xfId="1" applyFont="1" applyBorder="1" applyAlignment="1">
      <alignment horizontal="distributed" vertical="center"/>
    </xf>
    <xf numFmtId="176" fontId="1" fillId="0" borderId="183" xfId="1" applyNumberFormat="1" applyBorder="1" applyAlignment="1">
      <alignment vertical="center"/>
    </xf>
    <xf numFmtId="176" fontId="1" fillId="0" borderId="77" xfId="1" applyNumberFormat="1" applyBorder="1" applyAlignment="1">
      <alignment vertical="center"/>
    </xf>
    <xf numFmtId="176" fontId="1" fillId="0" borderId="96" xfId="1" applyNumberFormat="1" applyBorder="1" applyAlignment="1">
      <alignment vertical="center"/>
    </xf>
    <xf numFmtId="176" fontId="1" fillId="0" borderId="231" xfId="1" applyNumberFormat="1" applyBorder="1" applyAlignment="1">
      <alignment vertical="center"/>
    </xf>
    <xf numFmtId="0" fontId="36" fillId="0" borderId="163" xfId="1" applyFont="1" applyBorder="1" applyAlignment="1">
      <alignment vertical="center"/>
    </xf>
    <xf numFmtId="0" fontId="36" fillId="0" borderId="86" xfId="1" applyFont="1" applyBorder="1" applyAlignment="1">
      <alignment horizontal="distributed" vertical="center"/>
    </xf>
    <xf numFmtId="176" fontId="1" fillId="0" borderId="164" xfId="1" applyNumberFormat="1" applyBorder="1" applyAlignment="1">
      <alignment vertical="center"/>
    </xf>
    <xf numFmtId="176" fontId="1" fillId="0" borderId="85" xfId="1" applyNumberFormat="1" applyBorder="1" applyAlignment="1">
      <alignment vertical="center"/>
    </xf>
    <xf numFmtId="176" fontId="1" fillId="0" borderId="10" xfId="1" applyNumberFormat="1" applyBorder="1" applyAlignment="1">
      <alignment vertical="center"/>
    </xf>
    <xf numFmtId="176" fontId="1" fillId="0" borderId="235" xfId="1" applyNumberFormat="1" applyBorder="1" applyAlignment="1">
      <alignment vertical="center"/>
    </xf>
    <xf numFmtId="176" fontId="1" fillId="0" borderId="88" xfId="1" applyNumberFormat="1" applyBorder="1" applyAlignment="1">
      <alignment vertical="center"/>
    </xf>
    <xf numFmtId="0" fontId="36" fillId="0" borderId="165" xfId="1" applyFont="1" applyBorder="1" applyAlignment="1">
      <alignment vertical="center"/>
    </xf>
    <xf numFmtId="0" fontId="36" fillId="0" borderId="104" xfId="1" applyFont="1" applyBorder="1" applyAlignment="1">
      <alignment horizontal="distributed" vertical="center"/>
    </xf>
    <xf numFmtId="176" fontId="1" fillId="0" borderId="166" xfId="1" applyNumberFormat="1" applyBorder="1" applyAlignment="1">
      <alignment vertical="center"/>
    </xf>
    <xf numFmtId="176" fontId="1" fillId="0" borderId="103" xfId="1" applyNumberFormat="1" applyBorder="1" applyAlignment="1">
      <alignment vertical="center"/>
    </xf>
    <xf numFmtId="176" fontId="1" fillId="0" borderId="105" xfId="1" applyNumberFormat="1" applyBorder="1" applyAlignment="1">
      <alignment vertical="center"/>
    </xf>
    <xf numFmtId="0" fontId="36" fillId="0" borderId="179" xfId="1" applyFont="1" applyBorder="1" applyAlignment="1">
      <alignment vertical="center"/>
    </xf>
    <xf numFmtId="0" fontId="36" fillId="0" borderId="92" xfId="1" applyFont="1" applyBorder="1" applyAlignment="1">
      <alignment horizontal="distributed" vertical="center"/>
    </xf>
    <xf numFmtId="176" fontId="1" fillId="0" borderId="162" xfId="1" applyNumberFormat="1" applyBorder="1" applyAlignment="1">
      <alignment vertical="center"/>
    </xf>
    <xf numFmtId="176" fontId="1" fillId="0" borderId="91" xfId="1" applyNumberFormat="1" applyBorder="1" applyAlignment="1">
      <alignment vertical="center"/>
    </xf>
    <xf numFmtId="176" fontId="1" fillId="0" borderId="37" xfId="1" applyNumberFormat="1" applyBorder="1" applyAlignment="1">
      <alignment vertical="center"/>
    </xf>
    <xf numFmtId="0" fontId="36" fillId="0" borderId="22" xfId="1" applyFont="1" applyBorder="1" applyAlignment="1">
      <alignment vertical="center"/>
    </xf>
    <xf numFmtId="0" fontId="36" fillId="0" borderId="14" xfId="1" applyFont="1" applyBorder="1" applyAlignment="1">
      <alignment horizontal="distributed" vertical="center"/>
    </xf>
    <xf numFmtId="176" fontId="1" fillId="0" borderId="177" xfId="1" applyNumberFormat="1" applyBorder="1" applyAlignment="1">
      <alignment vertical="center"/>
    </xf>
    <xf numFmtId="176" fontId="1" fillId="0" borderId="26" xfId="1" applyNumberFormat="1" applyBorder="1" applyAlignment="1">
      <alignment vertical="center"/>
    </xf>
    <xf numFmtId="0" fontId="11" fillId="0" borderId="0" xfId="1" applyFont="1" applyAlignment="1">
      <alignment horizontal="left"/>
    </xf>
    <xf numFmtId="0" fontId="1" fillId="0" borderId="14" xfId="1" applyBorder="1" applyAlignment="1">
      <alignment horizontal="right"/>
    </xf>
    <xf numFmtId="0" fontId="1" fillId="0" borderId="14" xfId="1" applyBorder="1"/>
    <xf numFmtId="0" fontId="18" fillId="0" borderId="15" xfId="1" applyFont="1" applyBorder="1" applyAlignment="1">
      <alignment horizontal="right"/>
    </xf>
    <xf numFmtId="49" fontId="18" fillId="0" borderId="63" xfId="1" applyNumberFormat="1" applyFont="1" applyBorder="1" applyAlignment="1">
      <alignment horizontal="center" vertical="center"/>
    </xf>
    <xf numFmtId="49" fontId="25" fillId="0" borderId="63" xfId="1" applyNumberFormat="1" applyFont="1" applyBorder="1" applyAlignment="1">
      <alignment horizontal="center" vertical="center"/>
    </xf>
    <xf numFmtId="49" fontId="25" fillId="0" borderId="57" xfId="1" applyNumberFormat="1" applyFont="1" applyBorder="1" applyAlignment="1">
      <alignment horizontal="center" vertical="center"/>
    </xf>
    <xf numFmtId="49" fontId="25" fillId="0" borderId="65" xfId="1" applyNumberFormat="1" applyFont="1" applyBorder="1" applyAlignment="1">
      <alignment horizontal="center" vertical="center"/>
    </xf>
    <xf numFmtId="0" fontId="18" fillId="0" borderId="22" xfId="1" applyFont="1" applyBorder="1" applyAlignment="1">
      <alignment horizontal="left"/>
    </xf>
    <xf numFmtId="49" fontId="18" fillId="0" borderId="72" xfId="1" applyNumberFormat="1" applyFont="1" applyBorder="1" applyAlignment="1">
      <alignment horizontal="center" vertical="center"/>
    </xf>
    <xf numFmtId="49" fontId="25" fillId="0" borderId="72" xfId="1" applyNumberFormat="1" applyFont="1" applyBorder="1" applyAlignment="1">
      <alignment horizontal="center" vertical="center"/>
    </xf>
    <xf numFmtId="49" fontId="25" fillId="0" borderId="14" xfId="1" applyNumberFormat="1" applyFont="1" applyBorder="1" applyAlignment="1">
      <alignment horizontal="center" vertical="center"/>
    </xf>
    <xf numFmtId="49" fontId="25" fillId="0" borderId="74" xfId="1" applyNumberFormat="1" applyFont="1" applyBorder="1" applyAlignment="1">
      <alignment horizontal="center" vertical="center"/>
    </xf>
    <xf numFmtId="49" fontId="18" fillId="0" borderId="163" xfId="1" applyNumberFormat="1" applyFont="1" applyBorder="1" applyAlignment="1">
      <alignment horizontal="center" vertical="center"/>
    </xf>
    <xf numFmtId="0" fontId="18" fillId="0" borderId="211" xfId="1" applyFont="1" applyBorder="1" applyAlignment="1">
      <alignment horizontal="center" vertical="center"/>
    </xf>
    <xf numFmtId="0" fontId="25" fillId="0" borderId="142" xfId="1" applyFont="1" applyBorder="1" applyAlignment="1">
      <alignment horizontal="center" vertical="center"/>
    </xf>
    <xf numFmtId="0" fontId="18" fillId="0" borderId="142" xfId="1" applyFont="1" applyBorder="1" applyAlignment="1">
      <alignment horizontal="center" vertical="center"/>
    </xf>
    <xf numFmtId="0" fontId="18" fillId="0" borderId="180" xfId="1" applyFont="1" applyBorder="1" applyAlignment="1">
      <alignment horizontal="center" vertical="center"/>
    </xf>
    <xf numFmtId="0" fontId="18" fillId="0" borderId="144" xfId="1" applyFont="1" applyBorder="1" applyAlignment="1">
      <alignment horizontal="center" vertical="center"/>
    </xf>
    <xf numFmtId="0" fontId="18" fillId="0" borderId="8" xfId="1" applyFont="1" applyBorder="1" applyAlignment="1">
      <alignment horizontal="center" vertical="center"/>
    </xf>
    <xf numFmtId="0" fontId="18" fillId="0" borderId="85" xfId="1" applyFont="1" applyBorder="1" applyAlignment="1">
      <alignment horizontal="center" vertical="center"/>
    </xf>
    <xf numFmtId="0" fontId="18" fillId="0" borderId="86" xfId="1" applyFont="1" applyBorder="1" applyAlignment="1">
      <alignment horizontal="center" vertical="center"/>
    </xf>
    <xf numFmtId="0" fontId="18" fillId="0" borderId="87" xfId="1" applyFont="1" applyBorder="1" applyAlignment="1">
      <alignment horizontal="center" vertical="center"/>
    </xf>
    <xf numFmtId="49" fontId="18" fillId="0" borderId="179" xfId="1" applyNumberFormat="1" applyFont="1" applyBorder="1" applyAlignment="1">
      <alignment horizontal="center" vertical="center"/>
    </xf>
    <xf numFmtId="0" fontId="18" fillId="0" borderId="12" xfId="1" applyFont="1" applyBorder="1" applyAlignment="1">
      <alignment horizontal="center" vertical="center"/>
    </xf>
    <xf numFmtId="0" fontId="18" fillId="0" borderId="91" xfId="1" applyFont="1" applyBorder="1" applyAlignment="1">
      <alignment horizontal="center" vertical="center"/>
    </xf>
    <xf numFmtId="0" fontId="18" fillId="0" borderId="92" xfId="1" applyFont="1" applyBorder="1" applyAlignment="1">
      <alignment horizontal="center" vertical="center"/>
    </xf>
    <xf numFmtId="0" fontId="18" fillId="0" borderId="93" xfId="1" applyFont="1" applyBorder="1" applyAlignment="1">
      <alignment horizontal="center" vertical="center"/>
    </xf>
    <xf numFmtId="49" fontId="18" fillId="0" borderId="22" xfId="1" applyNumberFormat="1" applyFont="1" applyBorder="1" applyAlignment="1">
      <alignment horizontal="center" vertical="center"/>
    </xf>
    <xf numFmtId="186" fontId="18" fillId="0" borderId="151" xfId="1" applyNumberFormat="1" applyFont="1" applyBorder="1" applyAlignment="1">
      <alignment horizontal="center" vertical="center"/>
    </xf>
    <xf numFmtId="186" fontId="25" fillId="0" borderId="72" xfId="1" applyNumberFormat="1" applyFont="1" applyBorder="1" applyAlignment="1">
      <alignment horizontal="center" vertical="center"/>
    </xf>
    <xf numFmtId="186" fontId="25" fillId="0" borderId="14" xfId="1" applyNumberFormat="1" applyFont="1" applyBorder="1" applyAlignment="1">
      <alignment horizontal="center" vertical="center"/>
    </xf>
    <xf numFmtId="186" fontId="25" fillId="0" borderId="71" xfId="1" applyNumberFormat="1" applyFont="1" applyBorder="1" applyAlignment="1">
      <alignment horizontal="center" vertical="center"/>
    </xf>
    <xf numFmtId="0" fontId="38" fillId="0" borderId="0" xfId="1" applyFont="1"/>
    <xf numFmtId="0" fontId="19" fillId="0" borderId="0" xfId="1" applyFont="1"/>
    <xf numFmtId="0" fontId="18" fillId="0" borderId="0" xfId="1" applyFont="1"/>
    <xf numFmtId="0" fontId="15" fillId="0" borderId="0" xfId="1" applyFont="1" applyAlignment="1">
      <alignment horizontal="left"/>
    </xf>
    <xf numFmtId="0" fontId="15" fillId="0" borderId="0" xfId="1" applyFont="1" applyAlignment="1">
      <alignment horizontal="left"/>
    </xf>
    <xf numFmtId="0" fontId="18" fillId="0" borderId="215" xfId="1" applyFont="1" applyBorder="1" applyAlignment="1">
      <alignment horizontal="center" vertical="center"/>
    </xf>
    <xf numFmtId="0" fontId="18" fillId="0" borderId="190" xfId="1" applyFont="1" applyBorder="1" applyAlignment="1">
      <alignment horizontal="center" vertical="center"/>
    </xf>
    <xf numFmtId="0" fontId="18" fillId="0" borderId="180" xfId="1" applyFont="1" applyBorder="1" applyAlignment="1">
      <alignment horizontal="center" vertical="center"/>
    </xf>
    <xf numFmtId="0" fontId="18" fillId="0" borderId="191" xfId="1" applyFont="1" applyBorder="1" applyAlignment="1">
      <alignment horizontal="center" vertical="center"/>
    </xf>
    <xf numFmtId="0" fontId="18" fillId="0" borderId="213" xfId="1" applyFont="1" applyBorder="1" applyAlignment="1">
      <alignment horizontal="center" vertical="center" wrapText="1"/>
    </xf>
    <xf numFmtId="0" fontId="18" fillId="0" borderId="26" xfId="1" applyFont="1" applyBorder="1" applyAlignment="1">
      <alignment horizontal="center" vertical="center"/>
    </xf>
    <xf numFmtId="0" fontId="18" fillId="0" borderId="72" xfId="1" applyFont="1" applyBorder="1" applyAlignment="1">
      <alignment horizontal="center" vertical="center"/>
    </xf>
    <xf numFmtId="0" fontId="18" fillId="0" borderId="23" xfId="1" applyFont="1" applyBorder="1" applyAlignment="1">
      <alignment horizontal="center" vertical="center"/>
    </xf>
    <xf numFmtId="0" fontId="18" fillId="0" borderId="185" xfId="1" applyFont="1" applyBorder="1" applyAlignment="1">
      <alignment horizontal="center" vertical="center"/>
    </xf>
    <xf numFmtId="0" fontId="18" fillId="0" borderId="214" xfId="1" applyFont="1" applyBorder="1" applyAlignment="1">
      <alignment horizontal="center" vertical="center"/>
    </xf>
    <xf numFmtId="49" fontId="18" fillId="0" borderId="165" xfId="1" applyNumberFormat="1" applyFont="1" applyBorder="1" applyAlignment="1">
      <alignment horizontal="center" vertical="center"/>
    </xf>
    <xf numFmtId="0" fontId="39" fillId="0" borderId="105" xfId="1" applyFont="1" applyBorder="1" applyAlignment="1">
      <alignment horizontal="center" vertical="center"/>
    </xf>
    <xf numFmtId="0" fontId="39" fillId="0" borderId="103" xfId="1" applyFont="1" applyBorder="1" applyAlignment="1">
      <alignment horizontal="center" vertical="center"/>
    </xf>
    <xf numFmtId="0" fontId="18" fillId="0" borderId="106" xfId="1" applyFont="1" applyBorder="1" applyAlignment="1">
      <alignment horizontal="center" vertical="center"/>
    </xf>
    <xf numFmtId="0" fontId="18" fillId="0" borderId="209" xfId="1" applyFont="1" applyBorder="1" applyAlignment="1">
      <alignment horizontal="center" vertical="center"/>
    </xf>
    <xf numFmtId="0" fontId="39" fillId="0" borderId="10" xfId="1" applyFont="1" applyBorder="1" applyAlignment="1">
      <alignment horizontal="center" vertical="center"/>
    </xf>
    <xf numFmtId="0" fontId="39" fillId="0" borderId="85" xfId="1" applyFont="1" applyBorder="1" applyAlignment="1">
      <alignment horizontal="center" vertical="center"/>
    </xf>
    <xf numFmtId="187" fontId="18" fillId="0" borderId="9" xfId="1" applyNumberFormat="1" applyFont="1" applyBorder="1" applyAlignment="1">
      <alignment horizontal="center" vertical="center"/>
    </xf>
    <xf numFmtId="0" fontId="18" fillId="0" borderId="9" xfId="1" applyFont="1" applyBorder="1" applyAlignment="1">
      <alignment horizontal="center" vertical="center"/>
    </xf>
    <xf numFmtId="187" fontId="18" fillId="0" borderId="237" xfId="1" applyNumberFormat="1" applyFont="1" applyBorder="1" applyAlignment="1">
      <alignment horizontal="center" vertical="center"/>
    </xf>
    <xf numFmtId="49" fontId="18" fillId="0" borderId="169" xfId="1" applyNumberFormat="1" applyFont="1" applyBorder="1" applyAlignment="1">
      <alignment horizontal="center" vertical="center"/>
    </xf>
    <xf numFmtId="0" fontId="39" fillId="0" borderId="5" xfId="1" applyFont="1" applyBorder="1" applyAlignment="1">
      <alignment horizontal="center" vertical="center"/>
    </xf>
    <xf numFmtId="0" fontId="39" fillId="0" borderId="134" xfId="1" applyFont="1" applyBorder="1" applyAlignment="1">
      <alignment horizontal="center" vertical="center"/>
    </xf>
    <xf numFmtId="187" fontId="18" fillId="0" borderId="135" xfId="1" applyNumberFormat="1" applyFont="1" applyBorder="1" applyAlignment="1">
      <alignment horizontal="center" vertical="center"/>
    </xf>
    <xf numFmtId="0" fontId="18" fillId="0" borderId="135" xfId="1" applyFont="1" applyBorder="1" applyAlignment="1">
      <alignment horizontal="center" vertical="center"/>
    </xf>
    <xf numFmtId="187" fontId="18" fillId="0" borderId="200" xfId="1" applyNumberFormat="1" applyFont="1" applyBorder="1" applyAlignment="1">
      <alignment horizontal="center" vertical="center"/>
    </xf>
    <xf numFmtId="49" fontId="25" fillId="0" borderId="163" xfId="1" applyNumberFormat="1" applyFont="1" applyBorder="1" applyAlignment="1">
      <alignment horizontal="center" vertical="center"/>
    </xf>
    <xf numFmtId="0" fontId="37" fillId="0" borderId="10" xfId="1" applyFont="1" applyBorder="1" applyAlignment="1">
      <alignment horizontal="center" vertical="center"/>
    </xf>
    <xf numFmtId="0" fontId="37" fillId="0" borderId="85" xfId="1" applyFont="1" applyBorder="1" applyAlignment="1">
      <alignment horizontal="center" vertical="center"/>
    </xf>
    <xf numFmtId="187" fontId="25" fillId="0" borderId="9" xfId="1" applyNumberFormat="1" applyFont="1" applyBorder="1" applyAlignment="1">
      <alignment horizontal="center" vertical="center"/>
    </xf>
    <xf numFmtId="0" fontId="25" fillId="0" borderId="9" xfId="1" applyFont="1" applyBorder="1" applyAlignment="1">
      <alignment horizontal="center" vertical="center"/>
    </xf>
    <xf numFmtId="187" fontId="25" fillId="0" borderId="237" xfId="1" applyNumberFormat="1" applyFont="1" applyBorder="1" applyAlignment="1">
      <alignment horizontal="center" vertical="center"/>
    </xf>
    <xf numFmtId="187" fontId="63" fillId="0" borderId="9" xfId="1" applyNumberFormat="1" applyFont="1" applyBorder="1" applyAlignment="1">
      <alignment horizontal="center" vertical="center"/>
    </xf>
    <xf numFmtId="187" fontId="63" fillId="0" borderId="237" xfId="1" applyNumberFormat="1" applyFont="1" applyBorder="1" applyAlignment="1">
      <alignment horizontal="center" vertical="center"/>
    </xf>
    <xf numFmtId="49" fontId="18" fillId="0" borderId="173" xfId="1" applyNumberFormat="1" applyFont="1" applyBorder="1" applyAlignment="1">
      <alignment horizontal="center" vertical="center"/>
    </xf>
    <xf numFmtId="0" fontId="39" fillId="0" borderId="45" xfId="1" applyFont="1" applyBorder="1" applyAlignment="1">
      <alignment horizontal="center" vertical="center"/>
    </xf>
    <xf numFmtId="0" fontId="39" fillId="0" borderId="185" xfId="1" applyFont="1" applyBorder="1" applyAlignment="1">
      <alignment horizontal="center" vertical="center"/>
    </xf>
    <xf numFmtId="187" fontId="18" fillId="0" borderId="174" xfId="1" applyNumberFormat="1" applyFont="1" applyBorder="1" applyAlignment="1">
      <alignment horizontal="center" vertical="center"/>
    </xf>
    <xf numFmtId="0" fontId="18" fillId="0" borderId="210" xfId="1" applyFont="1" applyBorder="1" applyAlignment="1">
      <alignment horizontal="center" vertical="center"/>
    </xf>
    <xf numFmtId="187" fontId="18" fillId="0" borderId="219" xfId="1" applyNumberFormat="1" applyFont="1" applyBorder="1" applyAlignment="1">
      <alignment horizontal="center" vertical="center"/>
    </xf>
    <xf numFmtId="0" fontId="25" fillId="0" borderId="0" xfId="1" applyFont="1" applyAlignment="1">
      <alignment horizontal="left"/>
    </xf>
    <xf numFmtId="0" fontId="68" fillId="0" borderId="0" xfId="1" applyFont="1" applyAlignment="1">
      <alignment horizontal="left"/>
    </xf>
    <xf numFmtId="0" fontId="41" fillId="0" borderId="0" xfId="1" applyFont="1"/>
    <xf numFmtId="0" fontId="69" fillId="0" borderId="0" xfId="1" applyFont="1"/>
    <xf numFmtId="0" fontId="70" fillId="0" borderId="0" xfId="1" applyFont="1"/>
    <xf numFmtId="0" fontId="46" fillId="0" borderId="0" xfId="1" applyFont="1"/>
    <xf numFmtId="0" fontId="40" fillId="0" borderId="0" xfId="10" applyFont="1" applyAlignment="1">
      <alignment vertical="center"/>
    </xf>
    <xf numFmtId="0" fontId="40" fillId="0" borderId="0" xfId="10" applyFont="1" applyAlignment="1">
      <alignment horizontal="right" vertical="center" justifyLastLine="1"/>
    </xf>
    <xf numFmtId="0" fontId="70" fillId="0" borderId="14" xfId="10" applyFont="1" applyBorder="1" applyAlignment="1">
      <alignment horizontal="right" vertical="center"/>
    </xf>
    <xf numFmtId="0" fontId="41" fillId="0" borderId="0" xfId="10" applyFont="1" applyAlignment="1">
      <alignment vertical="center"/>
    </xf>
    <xf numFmtId="0" fontId="71" fillId="0" borderId="0" xfId="10" applyFont="1" applyAlignment="1">
      <alignment vertical="center"/>
    </xf>
    <xf numFmtId="0" fontId="72" fillId="0" borderId="0" xfId="10" applyFont="1" applyAlignment="1">
      <alignment horizontal="left" vertical="center" wrapText="1"/>
    </xf>
    <xf numFmtId="0" fontId="72" fillId="0" borderId="0" xfId="10" applyFont="1" applyAlignment="1">
      <alignment horizontal="left" vertical="center"/>
    </xf>
    <xf numFmtId="0" fontId="40" fillId="0" borderId="47" xfId="10" applyFont="1" applyBorder="1" applyAlignment="1">
      <alignment horizontal="center" vertical="center"/>
    </xf>
    <xf numFmtId="0" fontId="40" fillId="0" borderId="110" xfId="10" applyFont="1" applyBorder="1" applyAlignment="1">
      <alignment horizontal="center" vertical="center"/>
    </xf>
    <xf numFmtId="0" fontId="40" fillId="0" borderId="60" xfId="10" applyFont="1" applyBorder="1" applyAlignment="1">
      <alignment horizontal="center" vertical="center" wrapText="1" shrinkToFit="1"/>
    </xf>
    <xf numFmtId="0" fontId="40" fillId="0" borderId="110" xfId="10" applyFont="1" applyBorder="1" applyAlignment="1">
      <alignment horizontal="center" vertical="center" wrapText="1" shrinkToFit="1"/>
    </xf>
    <xf numFmtId="0" fontId="40" fillId="0" borderId="48" xfId="10" applyFont="1" applyBorder="1" applyAlignment="1">
      <alignment horizontal="center" vertical="center" wrapText="1" shrinkToFit="1"/>
    </xf>
    <xf numFmtId="0" fontId="40" fillId="0" borderId="17" xfId="10" applyFont="1" applyBorder="1" applyAlignment="1">
      <alignment horizontal="center" vertical="center" wrapText="1" shrinkToFit="1"/>
    </xf>
    <xf numFmtId="0" fontId="40" fillId="0" borderId="21" xfId="10" applyFont="1" applyBorder="1" applyAlignment="1">
      <alignment horizontal="center" vertical="center" wrapText="1" shrinkToFit="1"/>
    </xf>
    <xf numFmtId="0" fontId="42" fillId="0" borderId="0" xfId="10" applyFont="1" applyAlignment="1">
      <alignment vertical="center"/>
    </xf>
    <xf numFmtId="0" fontId="73" fillId="0" borderId="0" xfId="10" applyFont="1" applyAlignment="1">
      <alignment vertical="center"/>
    </xf>
    <xf numFmtId="0" fontId="40" fillId="0" borderId="50" xfId="10" applyFont="1" applyBorder="1" applyAlignment="1">
      <alignment horizontal="center" vertical="center"/>
    </xf>
    <xf numFmtId="0" fontId="40" fillId="0" borderId="4" xfId="10" applyFont="1" applyBorder="1" applyAlignment="1">
      <alignment horizontal="center" vertical="center"/>
    </xf>
    <xf numFmtId="0" fontId="40" fillId="0" borderId="51" xfId="10" applyFont="1" applyBorder="1" applyAlignment="1">
      <alignment horizontal="center" vertical="center" wrapText="1"/>
    </xf>
    <xf numFmtId="0" fontId="40" fillId="0" borderId="2" xfId="10" applyFont="1" applyBorder="1" applyAlignment="1">
      <alignment horizontal="center" vertical="center" wrapText="1" shrinkToFit="1"/>
    </xf>
    <xf numFmtId="0" fontId="40" fillId="0" borderId="112" xfId="10" applyFont="1" applyBorder="1" applyAlignment="1">
      <alignment horizontal="center" vertical="center" wrapText="1" shrinkToFit="1"/>
    </xf>
    <xf numFmtId="0" fontId="40" fillId="0" borderId="4" xfId="10" applyFont="1" applyBorder="1" applyAlignment="1">
      <alignment horizontal="center" vertical="center" wrapText="1" shrinkToFit="1"/>
    </xf>
    <xf numFmtId="0" fontId="40" fillId="0" borderId="51" xfId="10" applyFont="1" applyBorder="1" applyAlignment="1">
      <alignment horizontal="center" vertical="center" wrapText="1" shrinkToFit="1"/>
    </xf>
    <xf numFmtId="0" fontId="40" fillId="0" borderId="53" xfId="10" applyFont="1" applyBorder="1" applyAlignment="1">
      <alignment horizontal="center" vertical="center" wrapText="1" shrinkToFit="1"/>
    </xf>
    <xf numFmtId="0" fontId="40" fillId="0" borderId="50" xfId="10" applyFont="1" applyBorder="1" applyAlignment="1">
      <alignment horizontal="center" vertical="center" wrapText="1"/>
    </xf>
    <xf numFmtId="0" fontId="40" fillId="0" borderId="4" xfId="10" applyFont="1" applyBorder="1" applyAlignment="1">
      <alignment horizontal="center" vertical="center" wrapText="1"/>
    </xf>
    <xf numFmtId="0" fontId="40" fillId="0" borderId="2" xfId="10" applyFont="1" applyBorder="1" applyAlignment="1">
      <alignment horizontal="center" vertical="center" wrapText="1"/>
    </xf>
    <xf numFmtId="0" fontId="40" fillId="0" borderId="112" xfId="10" applyFont="1" applyBorder="1" applyAlignment="1">
      <alignment horizontal="center" vertical="center" wrapText="1"/>
    </xf>
    <xf numFmtId="176" fontId="40" fillId="0" borderId="119" xfId="10" applyNumberFormat="1" applyFont="1" applyBorder="1" applyAlignment="1">
      <alignment horizontal="center" vertical="center"/>
    </xf>
    <xf numFmtId="176" fontId="40" fillId="0" borderId="69" xfId="10" applyNumberFormat="1" applyFont="1" applyBorder="1" applyAlignment="1">
      <alignment horizontal="center" vertical="center"/>
    </xf>
    <xf numFmtId="176" fontId="40" fillId="0" borderId="24" xfId="10" applyNumberFormat="1" applyFont="1" applyBorder="1" applyAlignment="1">
      <alignment horizontal="center" vertical="center"/>
    </xf>
    <xf numFmtId="176" fontId="40" fillId="0" borderId="55" xfId="10" applyNumberFormat="1" applyFont="1" applyBorder="1" applyAlignment="1">
      <alignment horizontal="center" vertical="center"/>
    </xf>
    <xf numFmtId="176" fontId="40" fillId="0" borderId="120" xfId="10" applyNumberFormat="1" applyFont="1" applyBorder="1" applyAlignment="1">
      <alignment horizontal="center" vertical="center"/>
    </xf>
    <xf numFmtId="0" fontId="40" fillId="0" borderId="24" xfId="10" applyFont="1" applyBorder="1" applyAlignment="1">
      <alignment horizontal="center" vertical="center"/>
    </xf>
    <xf numFmtId="0" fontId="40" fillId="0" borderId="28" xfId="10" applyFont="1" applyBorder="1" applyAlignment="1">
      <alignment horizontal="center" vertical="center"/>
    </xf>
    <xf numFmtId="176" fontId="40" fillId="0" borderId="0" xfId="10" applyNumberFormat="1" applyFont="1" applyAlignment="1">
      <alignment vertical="center"/>
    </xf>
    <xf numFmtId="0" fontId="70" fillId="0" borderId="0" xfId="10" applyFont="1" applyAlignment="1">
      <alignment horizontal="left" vertical="center" wrapText="1"/>
    </xf>
    <xf numFmtId="0" fontId="4" fillId="0" borderId="0" xfId="1" applyFont="1"/>
    <xf numFmtId="0" fontId="72" fillId="0" borderId="0" xfId="10" applyFont="1" applyAlignment="1">
      <alignment vertical="center"/>
    </xf>
    <xf numFmtId="0" fontId="40" fillId="0" borderId="0" xfId="1" applyFont="1"/>
    <xf numFmtId="0" fontId="40" fillId="0" borderId="20" xfId="1" applyFont="1" applyBorder="1" applyAlignment="1">
      <alignment horizontal="center" vertical="center"/>
    </xf>
    <xf numFmtId="0" fontId="40" fillId="0" borderId="17" xfId="1" applyFont="1" applyBorder="1" applyAlignment="1">
      <alignment horizontal="center" vertical="center"/>
    </xf>
    <xf numFmtId="0" fontId="40" fillId="0" borderId="19" xfId="1" applyFont="1" applyBorder="1" applyAlignment="1">
      <alignment horizontal="center" vertical="center"/>
    </xf>
    <xf numFmtId="0" fontId="40" fillId="0" borderId="57" xfId="1" applyFont="1" applyBorder="1" applyAlignment="1">
      <alignment horizontal="center" vertical="center"/>
    </xf>
    <xf numFmtId="0" fontId="40" fillId="0" borderId="15" xfId="1" applyFont="1" applyBorder="1" applyAlignment="1">
      <alignment horizontal="center" vertical="center"/>
    </xf>
    <xf numFmtId="0" fontId="40" fillId="0" borderId="111" xfId="1" applyFont="1" applyBorder="1" applyAlignment="1">
      <alignment horizontal="center" vertical="center"/>
    </xf>
    <xf numFmtId="204" fontId="42" fillId="0" borderId="52" xfId="1" applyNumberFormat="1" applyFont="1" applyBorder="1" applyAlignment="1">
      <alignment horizontal="center" vertical="center"/>
    </xf>
    <xf numFmtId="0" fontId="40" fillId="0" borderId="51" xfId="1" applyFont="1" applyBorder="1" applyAlignment="1">
      <alignment horizontal="left" vertical="center" wrapText="1"/>
    </xf>
    <xf numFmtId="0" fontId="40" fillId="0" borderId="160" xfId="1" applyFont="1" applyBorder="1" applyAlignment="1">
      <alignment horizontal="center" vertical="center" wrapText="1" shrinkToFit="1"/>
    </xf>
    <xf numFmtId="0" fontId="40" fillId="0" borderId="217" xfId="1" applyFont="1" applyBorder="1" applyAlignment="1">
      <alignment horizontal="center" vertical="center" wrapText="1" shrinkToFit="1"/>
    </xf>
    <xf numFmtId="0" fontId="40" fillId="0" borderId="51" xfId="1" applyFont="1" applyBorder="1" applyAlignment="1">
      <alignment horizontal="center" vertical="center" wrapText="1"/>
    </xf>
    <xf numFmtId="0" fontId="40" fillId="0" borderId="51" xfId="1" applyFont="1" applyBorder="1" applyAlignment="1">
      <alignment horizontal="center" vertical="center"/>
    </xf>
    <xf numFmtId="0" fontId="40" fillId="0" borderId="53" xfId="1" applyFont="1" applyBorder="1" applyAlignment="1">
      <alignment horizontal="center" vertical="center"/>
    </xf>
    <xf numFmtId="0" fontId="40" fillId="0" borderId="11" xfId="1" applyFont="1" applyBorder="1" applyAlignment="1">
      <alignment horizontal="center" vertical="center" wrapText="1" shrinkToFit="1"/>
    </xf>
    <xf numFmtId="0" fontId="40" fillId="0" borderId="1" xfId="1" applyFont="1" applyBorder="1" applyAlignment="1">
      <alignment horizontal="center" vertical="center" wrapText="1" shrinkToFit="1"/>
    </xf>
    <xf numFmtId="0" fontId="62" fillId="0" borderId="0" xfId="1" applyFont="1" applyAlignment="1">
      <alignment vertical="center"/>
    </xf>
    <xf numFmtId="0" fontId="40" fillId="0" borderId="160" xfId="1" applyFont="1" applyBorder="1" applyAlignment="1">
      <alignment horizontal="center" vertical="center" wrapText="1"/>
    </xf>
    <xf numFmtId="0" fontId="40" fillId="0" borderId="217" xfId="1" applyFont="1" applyBorder="1" applyAlignment="1">
      <alignment horizontal="center" vertical="center" wrapText="1"/>
    </xf>
    <xf numFmtId="204" fontId="42" fillId="0" borderId="27" xfId="1" applyNumberFormat="1" applyFont="1" applyBorder="1" applyAlignment="1">
      <alignment horizontal="center" vertical="center"/>
    </xf>
    <xf numFmtId="0" fontId="40" fillId="0" borderId="24" xfId="1" applyFont="1" applyBorder="1" applyAlignment="1">
      <alignment horizontal="left" vertical="center" wrapText="1"/>
    </xf>
    <xf numFmtId="0" fontId="40" fillId="0" borderId="26" xfId="1" applyFont="1" applyBorder="1" applyAlignment="1">
      <alignment horizontal="center" vertical="center" wrapText="1"/>
    </xf>
    <xf numFmtId="0" fontId="40" fillId="0" borderId="14" xfId="1" applyFont="1" applyBorder="1" applyAlignment="1">
      <alignment horizontal="center" vertical="center" wrapText="1"/>
    </xf>
    <xf numFmtId="0" fontId="40" fillId="0" borderId="24" xfId="1" applyFont="1" applyBorder="1" applyAlignment="1">
      <alignment horizontal="center" vertical="center"/>
    </xf>
    <xf numFmtId="0" fontId="40" fillId="0" borderId="28" xfId="1" applyFont="1" applyBorder="1" applyAlignment="1">
      <alignment horizontal="center" vertical="center"/>
    </xf>
    <xf numFmtId="0" fontId="41" fillId="0" borderId="0" xfId="1" applyFont="1" applyAlignment="1">
      <alignment vertical="center"/>
    </xf>
    <xf numFmtId="0" fontId="41" fillId="0" borderId="0" xfId="1" applyFont="1" applyAlignment="1">
      <alignment vertical="center" wrapText="1"/>
    </xf>
    <xf numFmtId="0" fontId="41" fillId="0" borderId="0" xfId="1" applyFont="1" applyAlignment="1">
      <alignment vertical="center" wrapText="1" shrinkToFit="1"/>
    </xf>
    <xf numFmtId="0" fontId="68" fillId="0" borderId="0" xfId="1" applyFont="1"/>
    <xf numFmtId="0" fontId="75" fillId="0" borderId="0" xfId="1" applyFont="1"/>
    <xf numFmtId="0" fontId="40" fillId="0" borderId="48" xfId="1" applyFont="1" applyBorder="1" applyAlignment="1">
      <alignment horizontal="center" vertical="center"/>
    </xf>
    <xf numFmtId="0" fontId="40" fillId="0" borderId="60" xfId="1" applyFont="1" applyBorder="1" applyAlignment="1">
      <alignment horizontal="center" vertical="center"/>
    </xf>
    <xf numFmtId="0" fontId="40" fillId="0" borderId="110" xfId="1" applyFont="1" applyBorder="1" applyAlignment="1">
      <alignment horizontal="center" vertical="center"/>
    </xf>
    <xf numFmtId="0" fontId="40" fillId="0" borderId="48" xfId="1" applyFont="1" applyBorder="1" applyAlignment="1">
      <alignment horizontal="center" vertical="center"/>
    </xf>
    <xf numFmtId="0" fontId="40" fillId="0" borderId="66" xfId="1" applyFont="1" applyBorder="1" applyAlignment="1">
      <alignment horizontal="center" vertical="center"/>
    </xf>
    <xf numFmtId="204" fontId="46" fillId="0" borderId="40" xfId="1" applyNumberFormat="1" applyFont="1" applyBorder="1" applyAlignment="1">
      <alignment horizontal="center" vertical="center"/>
    </xf>
    <xf numFmtId="0" fontId="46" fillId="0" borderId="204" xfId="1" applyFont="1" applyBorder="1" applyAlignment="1">
      <alignment horizontal="left" vertical="center" wrapText="1"/>
    </xf>
    <xf numFmtId="0" fontId="46" fillId="0" borderId="160" xfId="1" applyFont="1" applyBorder="1" applyAlignment="1">
      <alignment horizontal="left" vertical="center"/>
    </xf>
    <xf numFmtId="0" fontId="46" fillId="0" borderId="217" xfId="1" applyFont="1" applyBorder="1" applyAlignment="1">
      <alignment horizontal="left" vertical="center"/>
    </xf>
    <xf numFmtId="0" fontId="46" fillId="0" borderId="203" xfId="1" applyFont="1" applyBorder="1" applyAlignment="1">
      <alignment horizontal="left" vertical="center"/>
    </xf>
    <xf numFmtId="0" fontId="46" fillId="0" borderId="160" xfId="1" applyFont="1" applyBorder="1" applyAlignment="1">
      <alignment horizontal="left" vertical="center" wrapText="1" shrinkToFit="1"/>
    </xf>
    <xf numFmtId="0" fontId="46" fillId="0" borderId="217" xfId="1" applyFont="1" applyBorder="1" applyAlignment="1">
      <alignment horizontal="left" vertical="center" wrapText="1" shrinkToFit="1"/>
    </xf>
    <xf numFmtId="0" fontId="46" fillId="0" borderId="161" xfId="1" applyFont="1" applyBorder="1" applyAlignment="1">
      <alignment horizontal="left" vertical="center" wrapText="1" shrinkToFit="1"/>
    </xf>
    <xf numFmtId="204" fontId="46" fillId="0" borderId="29" xfId="1" applyNumberFormat="1" applyFont="1" applyBorder="1" applyAlignment="1">
      <alignment horizontal="center" vertical="center"/>
    </xf>
    <xf numFmtId="0" fontId="46" fillId="0" borderId="49" xfId="1" applyFont="1" applyBorder="1" applyAlignment="1">
      <alignment horizontal="left" vertical="center" wrapText="1"/>
    </xf>
    <xf numFmtId="0" fontId="46" fillId="0" borderId="5" xfId="1" applyFont="1" applyBorder="1" applyAlignment="1">
      <alignment vertical="center" shrinkToFit="1"/>
    </xf>
    <xf numFmtId="0" fontId="46" fillId="0" borderId="0" xfId="1" applyFont="1" applyAlignment="1">
      <alignment vertical="center" shrinkToFit="1"/>
    </xf>
    <xf numFmtId="0" fontId="46" fillId="0" borderId="135" xfId="1" applyFont="1" applyBorder="1" applyAlignment="1">
      <alignment vertical="center" shrinkToFit="1"/>
    </xf>
    <xf numFmtId="0" fontId="46" fillId="0" borderId="5" xfId="1" applyFont="1" applyBorder="1" applyAlignment="1">
      <alignment horizontal="left" vertical="center" wrapText="1" shrinkToFit="1"/>
    </xf>
    <xf numFmtId="0" fontId="46" fillId="0" borderId="0" xfId="1" applyFont="1" applyAlignment="1">
      <alignment horizontal="left" vertical="center" wrapText="1" shrinkToFit="1"/>
    </xf>
    <xf numFmtId="0" fontId="46" fillId="0" borderId="132" xfId="1" applyFont="1" applyBorder="1" applyAlignment="1">
      <alignment horizontal="left" vertical="center" wrapText="1" shrinkToFit="1"/>
    </xf>
    <xf numFmtId="0" fontId="46" fillId="0" borderId="5" xfId="1" applyFont="1" applyBorder="1" applyAlignment="1">
      <alignment vertical="center" wrapText="1" shrinkToFit="1"/>
    </xf>
    <xf numFmtId="0" fontId="46" fillId="0" borderId="5" xfId="1" applyFont="1" applyBorder="1" applyAlignment="1">
      <alignment vertical="center" wrapText="1"/>
    </xf>
    <xf numFmtId="0" fontId="46" fillId="0" borderId="0" xfId="1" applyFont="1" applyAlignment="1">
      <alignment vertical="center" wrapText="1"/>
    </xf>
    <xf numFmtId="0" fontId="46" fillId="0" borderId="135" xfId="1" applyFont="1" applyBorder="1" applyAlignment="1">
      <alignment vertical="center" wrapText="1"/>
    </xf>
    <xf numFmtId="0" fontId="46" fillId="0" borderId="5" xfId="1" applyFont="1" applyBorder="1" applyAlignment="1">
      <alignment horizontal="left" vertical="center" wrapText="1"/>
    </xf>
    <xf numFmtId="0" fontId="46" fillId="0" borderId="0" xfId="1" applyFont="1" applyAlignment="1">
      <alignment horizontal="left" vertical="center" wrapText="1"/>
    </xf>
    <xf numFmtId="0" fontId="46" fillId="0" borderId="135" xfId="1" applyFont="1" applyBorder="1" applyAlignment="1">
      <alignment horizontal="left" vertical="center" wrapText="1"/>
    </xf>
    <xf numFmtId="0" fontId="46" fillId="0" borderId="5" xfId="1" applyFont="1" applyBorder="1" applyAlignment="1">
      <alignment horizontal="left" vertical="center"/>
    </xf>
    <xf numFmtId="0" fontId="46" fillId="0" borderId="0" xfId="1" applyFont="1" applyAlignment="1">
      <alignment horizontal="left" vertical="center"/>
    </xf>
    <xf numFmtId="0" fontId="46" fillId="0" borderId="135" xfId="1" applyFont="1" applyBorder="1" applyAlignment="1">
      <alignment horizontal="left" vertical="center"/>
    </xf>
    <xf numFmtId="204" fontId="46" fillId="0" borderId="43" xfId="1" applyNumberFormat="1" applyFont="1" applyBorder="1" applyAlignment="1">
      <alignment horizontal="center" vertical="center"/>
    </xf>
    <xf numFmtId="0" fontId="46" fillId="0" borderId="25" xfId="1" applyFont="1" applyBorder="1" applyAlignment="1">
      <alignment horizontal="left" vertical="center" wrapText="1"/>
    </xf>
    <xf numFmtId="0" fontId="46" fillId="0" borderId="26" xfId="1" applyFont="1" applyBorder="1" applyAlignment="1">
      <alignment horizontal="left" vertical="center" wrapText="1"/>
    </xf>
    <xf numFmtId="0" fontId="46" fillId="0" borderId="14" xfId="1" applyFont="1" applyBorder="1" applyAlignment="1">
      <alignment horizontal="left" vertical="center"/>
    </xf>
    <xf numFmtId="0" fontId="46" fillId="0" borderId="23" xfId="1" applyFont="1" applyBorder="1" applyAlignment="1">
      <alignment horizontal="left" vertical="center"/>
    </xf>
    <xf numFmtId="0" fontId="46" fillId="0" borderId="26" xfId="1" applyFont="1" applyBorder="1" applyAlignment="1">
      <alignment horizontal="left" vertical="center" wrapText="1" shrinkToFit="1"/>
    </xf>
    <xf numFmtId="0" fontId="46" fillId="0" borderId="14" xfId="1" applyFont="1" applyBorder="1" applyAlignment="1">
      <alignment horizontal="left" vertical="center" wrapText="1" shrinkToFit="1"/>
    </xf>
    <xf numFmtId="0" fontId="46" fillId="0" borderId="122" xfId="1" applyFont="1" applyBorder="1" applyAlignment="1">
      <alignment horizontal="left" vertical="center" wrapText="1" shrinkToFit="1"/>
    </xf>
    <xf numFmtId="0" fontId="42" fillId="0" borderId="0" xfId="1" applyFont="1" applyAlignment="1">
      <alignment vertical="center"/>
    </xf>
    <xf numFmtId="0" fontId="43" fillId="0" borderId="0" xfId="1" applyFont="1"/>
    <xf numFmtId="0" fontId="43" fillId="0" borderId="0" xfId="1" applyFont="1" applyAlignment="1">
      <alignment vertical="top" wrapText="1"/>
    </xf>
    <xf numFmtId="176" fontId="58" fillId="0" borderId="0" xfId="1" applyNumberFormat="1" applyFont="1" applyAlignment="1">
      <alignment horizontal="right" vertical="center" shrinkToFit="1"/>
    </xf>
    <xf numFmtId="0" fontId="42" fillId="0" borderId="0" xfId="1" applyFont="1"/>
    <xf numFmtId="0" fontId="46" fillId="0" borderId="20" xfId="1" applyFont="1" applyBorder="1" applyAlignment="1">
      <alignment horizontal="center" vertical="center" shrinkToFit="1"/>
    </xf>
    <xf numFmtId="0" fontId="46" fillId="0" borderId="17" xfId="1" applyFont="1" applyBorder="1" applyAlignment="1">
      <alignment horizontal="center" vertical="center" shrinkToFit="1"/>
    </xf>
    <xf numFmtId="0" fontId="46" fillId="0" borderId="21" xfId="1" applyFont="1" applyBorder="1" applyAlignment="1">
      <alignment horizontal="center" vertical="center" shrinkToFit="1"/>
    </xf>
    <xf numFmtId="0" fontId="46" fillId="0" borderId="221" xfId="1" applyFont="1" applyBorder="1" applyAlignment="1">
      <alignment horizontal="center" vertical="center"/>
    </xf>
    <xf numFmtId="0" fontId="46" fillId="0" borderId="224" xfId="1" applyFont="1" applyBorder="1" applyAlignment="1">
      <alignment horizontal="center" vertical="center"/>
    </xf>
    <xf numFmtId="0" fontId="46" fillId="0" borderId="220" xfId="1" applyFont="1" applyBorder="1" applyAlignment="1">
      <alignment horizontal="center" vertical="center"/>
    </xf>
    <xf numFmtId="0" fontId="46" fillId="0" borderId="27" xfId="1" applyFont="1" applyBorder="1" applyAlignment="1">
      <alignment horizontal="center" vertical="center" shrinkToFit="1"/>
    </xf>
    <xf numFmtId="0" fontId="46" fillId="0" borderId="24" xfId="1" applyFont="1" applyBorder="1" applyAlignment="1">
      <alignment horizontal="center" vertical="center" shrinkToFit="1"/>
    </xf>
    <xf numFmtId="0" fontId="46" fillId="0" borderId="28" xfId="1" applyFont="1" applyBorder="1" applyAlignment="1">
      <alignment horizontal="center" vertical="center" shrinkToFit="1"/>
    </xf>
    <xf numFmtId="0" fontId="46" fillId="0" borderId="14" xfId="1" applyFont="1" applyBorder="1" applyAlignment="1">
      <alignment horizontal="center" vertical="center" shrinkToFit="1"/>
    </xf>
    <xf numFmtId="0" fontId="75" fillId="0" borderId="214" xfId="1" applyFont="1" applyBorder="1" applyAlignment="1">
      <alignment horizontal="center" vertical="center" shrinkToFit="1"/>
    </xf>
    <xf numFmtId="0" fontId="46" fillId="0" borderId="22" xfId="1" applyFont="1" applyBorder="1" applyAlignment="1">
      <alignment horizontal="center" vertical="center" shrinkToFit="1"/>
    </xf>
    <xf numFmtId="0" fontId="44" fillId="0" borderId="239" xfId="1" applyFont="1" applyBorder="1" applyAlignment="1">
      <alignment horizontal="center" vertical="center" wrapText="1" shrinkToFit="1"/>
    </xf>
    <xf numFmtId="0" fontId="45" fillId="0" borderId="240" xfId="1" applyFont="1" applyBorder="1" applyAlignment="1">
      <alignment horizontal="center" vertical="center" wrapText="1" shrinkToFit="1"/>
    </xf>
    <xf numFmtId="0" fontId="58" fillId="0" borderId="29" xfId="1" applyFont="1" applyBorder="1" applyAlignment="1">
      <alignment vertical="center" wrapText="1" shrinkToFit="1"/>
    </xf>
    <xf numFmtId="0" fontId="58" fillId="0" borderId="5" xfId="1" applyFont="1" applyBorder="1" applyAlignment="1">
      <alignment horizontal="center" vertical="center" wrapText="1" shrinkToFit="1"/>
    </xf>
    <xf numFmtId="0" fontId="58" fillId="0" borderId="200" xfId="1" applyFont="1" applyBorder="1" applyAlignment="1">
      <alignment horizontal="center" vertical="center" shrinkToFit="1"/>
    </xf>
    <xf numFmtId="176" fontId="58" fillId="0" borderId="50" xfId="1" applyNumberFormat="1" applyFont="1" applyBorder="1" applyAlignment="1">
      <alignment horizontal="right" vertical="center" shrinkToFit="1"/>
    </xf>
    <xf numFmtId="176" fontId="58" fillId="0" borderId="11" xfId="1" applyNumberFormat="1" applyFont="1" applyBorder="1" applyAlignment="1">
      <alignment horizontal="right" vertical="center" shrinkToFit="1"/>
    </xf>
    <xf numFmtId="9" fontId="58" fillId="0" borderId="241" xfId="1" applyNumberFormat="1" applyFont="1" applyBorder="1" applyAlignment="1">
      <alignment horizontal="right" vertical="center" shrinkToFit="1"/>
    </xf>
    <xf numFmtId="9" fontId="58" fillId="0" borderId="242" xfId="1" applyNumberFormat="1" applyFont="1" applyBorder="1" applyAlignment="1">
      <alignment horizontal="right" vertical="center" shrinkToFit="1"/>
    </xf>
    <xf numFmtId="0" fontId="58" fillId="0" borderId="52" xfId="1" applyFont="1" applyBorder="1" applyAlignment="1">
      <alignment vertical="center" wrapText="1" shrinkToFit="1"/>
    </xf>
    <xf numFmtId="0" fontId="58" fillId="0" borderId="160" xfId="1" applyFont="1" applyBorder="1" applyAlignment="1">
      <alignment horizontal="center" vertical="center" wrapText="1" shrinkToFit="1"/>
    </xf>
    <xf numFmtId="0" fontId="58" fillId="0" borderId="53" xfId="1" applyFont="1" applyBorder="1" applyAlignment="1">
      <alignment horizontal="center" vertical="center" shrinkToFit="1"/>
    </xf>
    <xf numFmtId="176" fontId="58" fillId="0" borderId="244" xfId="1" applyNumberFormat="1" applyFont="1" applyBorder="1" applyAlignment="1">
      <alignment horizontal="right" vertical="center" shrinkToFit="1"/>
    </xf>
    <xf numFmtId="9" fontId="58" fillId="0" borderId="243" xfId="1" applyNumberFormat="1" applyFont="1" applyBorder="1" applyAlignment="1">
      <alignment horizontal="right" vertical="center" shrinkToFit="1"/>
    </xf>
    <xf numFmtId="9" fontId="58" fillId="0" borderId="128" xfId="1" applyNumberFormat="1" applyFont="1" applyBorder="1" applyAlignment="1">
      <alignment horizontal="right" vertical="center" shrinkToFit="1"/>
    </xf>
    <xf numFmtId="0" fontId="58" fillId="0" borderId="2" xfId="1" applyFont="1" applyBorder="1" applyAlignment="1">
      <alignment horizontal="center" vertical="center" wrapText="1" shrinkToFit="1"/>
    </xf>
    <xf numFmtId="176" fontId="58" fillId="0" borderId="2" xfId="1" applyNumberFormat="1" applyFont="1" applyBorder="1" applyAlignment="1">
      <alignment horizontal="right" vertical="center" shrinkToFit="1"/>
    </xf>
    <xf numFmtId="176" fontId="58" fillId="0" borderId="244" xfId="1" quotePrefix="1" applyNumberFormat="1" applyFont="1" applyBorder="1" applyAlignment="1">
      <alignment horizontal="right" vertical="center" shrinkToFit="1"/>
    </xf>
    <xf numFmtId="9" fontId="58" fillId="0" borderId="245" xfId="1" applyNumberFormat="1" applyFont="1" applyBorder="1" applyAlignment="1">
      <alignment horizontal="right" vertical="center" shrinkToFit="1"/>
    </xf>
    <xf numFmtId="0" fontId="58" fillId="0" borderId="40" xfId="1" applyFont="1" applyBorder="1" applyAlignment="1">
      <alignment vertical="center" wrapText="1" shrinkToFit="1"/>
    </xf>
    <xf numFmtId="0" fontId="58" fillId="0" borderId="205" xfId="1" applyFont="1" applyBorder="1" applyAlignment="1">
      <alignment horizontal="center" vertical="center" shrinkToFit="1"/>
    </xf>
    <xf numFmtId="176" fontId="58" fillId="0" borderId="119" xfId="1" applyNumberFormat="1" applyFont="1" applyBorder="1" applyAlignment="1">
      <alignment horizontal="right" vertical="center" shrinkToFit="1"/>
    </xf>
    <xf numFmtId="176" fontId="58" fillId="0" borderId="247" xfId="1" applyNumberFormat="1" applyFont="1" applyBorder="1" applyAlignment="1">
      <alignment horizontal="right" vertical="center" shrinkToFit="1"/>
    </xf>
    <xf numFmtId="9" fontId="58" fillId="0" borderId="246" xfId="1" applyNumberFormat="1" applyFont="1" applyBorder="1" applyAlignment="1">
      <alignment horizontal="right" vertical="center" shrinkToFit="1"/>
    </xf>
    <xf numFmtId="9" fontId="58" fillId="0" borderId="132" xfId="1" applyNumberFormat="1" applyFont="1" applyBorder="1" applyAlignment="1">
      <alignment horizontal="right" vertical="center" shrinkToFit="1"/>
    </xf>
    <xf numFmtId="176" fontId="44" fillId="0" borderId="233" xfId="1" applyNumberFormat="1" applyFont="1" applyBorder="1"/>
    <xf numFmtId="176" fontId="44" fillId="0" borderId="223" xfId="1" applyNumberFormat="1" applyFont="1" applyBorder="1"/>
    <xf numFmtId="176" fontId="44" fillId="0" borderId="220" xfId="1" applyNumberFormat="1" applyFont="1" applyBorder="1"/>
    <xf numFmtId="9" fontId="44" fillId="0" borderId="239" xfId="1" applyNumberFormat="1" applyFont="1" applyBorder="1" applyAlignment="1">
      <alignment horizontal="right" shrinkToFit="1"/>
    </xf>
    <xf numFmtId="176" fontId="44" fillId="0" borderId="238" xfId="1" applyNumberFormat="1" applyFont="1" applyBorder="1"/>
    <xf numFmtId="9" fontId="44" fillId="0" borderId="240" xfId="1" applyNumberFormat="1" applyFont="1" applyBorder="1" applyAlignment="1">
      <alignment horizontal="right" shrinkToFit="1"/>
    </xf>
    <xf numFmtId="49" fontId="43" fillId="0" borderId="0" xfId="1" applyNumberFormat="1" applyFont="1" applyAlignment="1">
      <alignment horizontal="center" vertical="center" shrinkToFit="1"/>
    </xf>
    <xf numFmtId="0" fontId="70" fillId="0" borderId="0" xfId="1" applyFont="1" applyAlignment="1">
      <alignment horizontal="left"/>
    </xf>
    <xf numFmtId="49" fontId="41" fillId="0" borderId="0" xfId="1" applyNumberFormat="1" applyFont="1" applyAlignment="1">
      <alignment horizontal="right"/>
    </xf>
    <xf numFmtId="0" fontId="15" fillId="0" borderId="0" xfId="6" applyFont="1">
      <alignment vertical="center"/>
    </xf>
    <xf numFmtId="0" fontId="19" fillId="0" borderId="0" xfId="6" applyFont="1">
      <alignment vertical="center"/>
    </xf>
    <xf numFmtId="0" fontId="1" fillId="0" borderId="0" xfId="6">
      <alignment vertical="center"/>
    </xf>
    <xf numFmtId="0" fontId="16" fillId="0" borderId="0" xfId="6" applyFont="1">
      <alignment vertical="center"/>
    </xf>
    <xf numFmtId="0" fontId="47" fillId="0" borderId="0" xfId="6" applyFont="1">
      <alignment vertical="center"/>
    </xf>
    <xf numFmtId="0" fontId="18" fillId="0" borderId="15" xfId="6" applyFont="1" applyBorder="1" applyAlignment="1">
      <alignment horizontal="center" vertical="center"/>
    </xf>
    <xf numFmtId="0" fontId="18" fillId="0" borderId="19" xfId="6" applyFont="1" applyBorder="1" applyAlignment="1">
      <alignment horizontal="center" vertical="center"/>
    </xf>
    <xf numFmtId="0" fontId="18" fillId="0" borderId="248" xfId="6" applyFont="1" applyBorder="1" applyAlignment="1">
      <alignment horizontal="center" vertical="center" shrinkToFit="1"/>
    </xf>
    <xf numFmtId="0" fontId="18" fillId="0" borderId="168" xfId="6" applyFont="1" applyBorder="1" applyAlignment="1">
      <alignment horizontal="center" vertical="center" shrinkToFit="1"/>
    </xf>
    <xf numFmtId="0" fontId="18" fillId="0" borderId="197" xfId="6" applyFont="1" applyBorder="1" applyAlignment="1">
      <alignment horizontal="center" vertical="center"/>
    </xf>
    <xf numFmtId="0" fontId="18" fillId="0" borderId="142" xfId="6" applyFont="1" applyBorder="1" applyAlignment="1">
      <alignment horizontal="center" vertical="center"/>
    </xf>
    <xf numFmtId="0" fontId="18" fillId="0" borderId="140" xfId="6" applyFont="1" applyBorder="1" applyAlignment="1">
      <alignment horizontal="center" vertical="center"/>
    </xf>
    <xf numFmtId="0" fontId="18" fillId="0" borderId="168" xfId="6" applyFont="1" applyBorder="1" applyAlignment="1">
      <alignment horizontal="center" vertical="center"/>
    </xf>
    <xf numFmtId="0" fontId="18" fillId="0" borderId="57" xfId="6" applyFont="1" applyBorder="1" applyAlignment="1">
      <alignment horizontal="center" vertical="center"/>
    </xf>
    <xf numFmtId="0" fontId="18" fillId="0" borderId="111" xfId="6" applyFont="1" applyBorder="1" applyAlignment="1">
      <alignment horizontal="center" vertical="center"/>
    </xf>
    <xf numFmtId="0" fontId="1" fillId="0" borderId="0" xfId="6" applyAlignment="1">
      <alignment horizontal="center" vertical="center"/>
    </xf>
    <xf numFmtId="0" fontId="18" fillId="0" borderId="130" xfId="6" applyFont="1" applyBorder="1" applyAlignment="1">
      <alignment horizontal="center" vertical="center"/>
    </xf>
    <xf numFmtId="0" fontId="18" fillId="0" borderId="11" xfId="6" applyFont="1" applyBorder="1" applyAlignment="1">
      <alignment horizontal="center" vertical="center"/>
    </xf>
    <xf numFmtId="0" fontId="18" fillId="0" borderId="153" xfId="6" applyFont="1" applyBorder="1" applyAlignment="1">
      <alignment horizontal="center" vertical="center" shrinkToFit="1"/>
    </xf>
    <xf numFmtId="0" fontId="18" fillId="0" borderId="249" xfId="6" applyFont="1" applyBorder="1" applyAlignment="1">
      <alignment horizontal="center" vertical="center" shrinkToFit="1"/>
    </xf>
    <xf numFmtId="0" fontId="18" fillId="0" borderId="162" xfId="6" applyFont="1" applyBorder="1" applyAlignment="1">
      <alignment horizontal="center" vertical="center"/>
    </xf>
    <xf numFmtId="0" fontId="18" fillId="0" borderId="91" xfId="6" applyFont="1" applyBorder="1" applyAlignment="1">
      <alignment horizontal="center" vertical="center"/>
    </xf>
    <xf numFmtId="0" fontId="18" fillId="0" borderId="153" xfId="6" applyFont="1" applyBorder="1" applyAlignment="1">
      <alignment horizontal="center" vertical="center"/>
    </xf>
    <xf numFmtId="0" fontId="18" fillId="0" borderId="171" xfId="6" applyFont="1" applyBorder="1" applyAlignment="1">
      <alignment horizontal="center" vertical="center"/>
    </xf>
    <xf numFmtId="0" fontId="18" fillId="0" borderId="1" xfId="6" applyFont="1" applyBorder="1" applyAlignment="1">
      <alignment horizontal="center" vertical="center"/>
    </xf>
    <xf numFmtId="0" fontId="18" fillId="0" borderId="128" xfId="6" applyFont="1" applyBorder="1" applyAlignment="1">
      <alignment horizontal="center" vertical="center"/>
    </xf>
    <xf numFmtId="0" fontId="48" fillId="0" borderId="169" xfId="6" applyFont="1" applyBorder="1" applyAlignment="1">
      <alignment horizontal="center" vertical="center"/>
    </xf>
    <xf numFmtId="0" fontId="48" fillId="0" borderId="199" xfId="6" applyFont="1" applyBorder="1" applyAlignment="1">
      <alignment horizontal="center" vertical="center"/>
    </xf>
    <xf numFmtId="49" fontId="48" fillId="0" borderId="6" xfId="6" applyNumberFormat="1" applyFont="1" applyBorder="1" applyAlignment="1">
      <alignment horizontal="center" vertical="center" shrinkToFit="1"/>
    </xf>
    <xf numFmtId="49" fontId="48" fillId="0" borderId="183" xfId="6" applyNumberFormat="1" applyFont="1" applyBorder="1" applyAlignment="1">
      <alignment vertical="center" shrinkToFit="1"/>
    </xf>
    <xf numFmtId="176" fontId="48" fillId="0" borderId="6" xfId="6" applyNumberFormat="1" applyFont="1" applyBorder="1">
      <alignment vertical="center"/>
    </xf>
    <xf numFmtId="176" fontId="48" fillId="0" borderId="183" xfId="6" applyNumberFormat="1" applyFont="1" applyBorder="1">
      <alignment vertical="center"/>
    </xf>
    <xf numFmtId="176" fontId="48" fillId="0" borderId="98" xfId="6" applyNumberFormat="1" applyFont="1" applyBorder="1">
      <alignment vertical="center"/>
    </xf>
    <xf numFmtId="192" fontId="48" fillId="0" borderId="138" xfId="6" applyNumberFormat="1" applyFont="1" applyBorder="1">
      <alignment vertical="center"/>
    </xf>
    <xf numFmtId="192" fontId="48" fillId="0" borderId="192" xfId="6" applyNumberFormat="1" applyFont="1" applyBorder="1">
      <alignment vertical="center"/>
    </xf>
    <xf numFmtId="176" fontId="48" fillId="0" borderId="101" xfId="6" applyNumberFormat="1" applyFont="1" applyBorder="1">
      <alignment vertical="center"/>
    </xf>
    <xf numFmtId="0" fontId="48" fillId="0" borderId="133" xfId="6" applyFont="1" applyBorder="1" applyAlignment="1">
      <alignment horizontal="center" vertical="center"/>
    </xf>
    <xf numFmtId="49" fontId="48" fillId="0" borderId="8" xfId="6" applyNumberFormat="1" applyFont="1" applyBorder="1" applyAlignment="1">
      <alignment horizontal="center" vertical="center" shrinkToFit="1"/>
    </xf>
    <xf numFmtId="49" fontId="48" fillId="0" borderId="164" xfId="6" applyNumberFormat="1" applyFont="1" applyBorder="1" applyAlignment="1">
      <alignment vertical="center" shrinkToFit="1"/>
    </xf>
    <xf numFmtId="176" fontId="48" fillId="0" borderId="8" xfId="6" applyNumberFormat="1" applyFont="1" applyBorder="1">
      <alignment vertical="center"/>
    </xf>
    <xf numFmtId="176" fontId="48" fillId="0" borderId="164" xfId="6" applyNumberFormat="1" applyFont="1" applyBorder="1">
      <alignment vertical="center"/>
    </xf>
    <xf numFmtId="176" fontId="48" fillId="0" borderId="86" xfId="6" applyNumberFormat="1" applyFont="1" applyBorder="1">
      <alignment vertical="center"/>
    </xf>
    <xf numFmtId="192" fontId="48" fillId="0" borderId="8" xfId="6" applyNumberFormat="1" applyFont="1" applyBorder="1">
      <alignment vertical="center"/>
    </xf>
    <xf numFmtId="192" fontId="48" fillId="0" borderId="164" xfId="6" applyNumberFormat="1" applyFont="1" applyBorder="1">
      <alignment vertical="center"/>
    </xf>
    <xf numFmtId="176" fontId="48" fillId="0" borderId="89" xfId="6" applyNumberFormat="1" applyFont="1" applyBorder="1">
      <alignment vertical="center"/>
    </xf>
    <xf numFmtId="0" fontId="48" fillId="0" borderId="87" xfId="6" applyFont="1" applyBorder="1">
      <alignment vertical="center"/>
    </xf>
    <xf numFmtId="0" fontId="48" fillId="0" borderId="123" xfId="6" applyFont="1" applyBorder="1" applyAlignment="1">
      <alignment horizontal="center" vertical="center"/>
    </xf>
    <xf numFmtId="49" fontId="48" fillId="0" borderId="12" xfId="6" applyNumberFormat="1" applyFont="1" applyBorder="1" applyAlignment="1">
      <alignment horizontal="center" vertical="center" shrinkToFit="1"/>
    </xf>
    <xf numFmtId="49" fontId="48" fillId="0" borderId="162" xfId="6" applyNumberFormat="1" applyFont="1" applyBorder="1" applyAlignment="1">
      <alignment vertical="center" shrinkToFit="1"/>
    </xf>
    <xf numFmtId="183" fontId="48" fillId="0" borderId="162" xfId="6" applyNumberFormat="1" applyFont="1" applyBorder="1">
      <alignment vertical="center"/>
    </xf>
    <xf numFmtId="183" fontId="48" fillId="0" borderId="91" xfId="6" applyNumberFormat="1" applyFont="1" applyBorder="1">
      <alignment vertical="center"/>
    </xf>
    <xf numFmtId="183" fontId="48" fillId="0" borderId="12" xfId="6" applyNumberFormat="1" applyFont="1" applyBorder="1">
      <alignment vertical="center"/>
    </xf>
    <xf numFmtId="192" fontId="48" fillId="0" borderId="91" xfId="6" applyNumberFormat="1" applyFont="1" applyBorder="1">
      <alignment vertical="center"/>
    </xf>
    <xf numFmtId="183" fontId="48" fillId="0" borderId="93" xfId="6" applyNumberFormat="1" applyFont="1" applyBorder="1">
      <alignment vertical="center"/>
    </xf>
    <xf numFmtId="176" fontId="48" fillId="0" borderId="77" xfId="6" applyNumberFormat="1" applyFont="1" applyBorder="1">
      <alignment vertical="center"/>
    </xf>
    <xf numFmtId="192" fontId="48" fillId="0" borderId="79" xfId="6" applyNumberFormat="1" applyFont="1" applyBorder="1">
      <alignment vertical="center"/>
    </xf>
    <xf numFmtId="176" fontId="48" fillId="0" borderId="99" xfId="6" applyNumberFormat="1" applyFont="1" applyBorder="1">
      <alignment vertical="center"/>
    </xf>
    <xf numFmtId="176" fontId="48" fillId="0" borderId="85" xfId="6" applyNumberFormat="1" applyFont="1" applyBorder="1">
      <alignment vertical="center"/>
    </xf>
    <xf numFmtId="192" fontId="48" fillId="0" borderId="85" xfId="6" applyNumberFormat="1" applyFont="1" applyBorder="1">
      <alignment vertical="center"/>
    </xf>
    <xf numFmtId="176" fontId="48" fillId="0" borderId="87" xfId="6" applyNumberFormat="1" applyFont="1" applyBorder="1">
      <alignment vertical="center"/>
    </xf>
    <xf numFmtId="0" fontId="48" fillId="0" borderId="85" xfId="6" applyFont="1" applyBorder="1">
      <alignment vertical="center"/>
    </xf>
    <xf numFmtId="0" fontId="48" fillId="0" borderId="8" xfId="6" applyFont="1" applyBorder="1">
      <alignment vertical="center"/>
    </xf>
    <xf numFmtId="0" fontId="48" fillId="0" borderId="5" xfId="6" applyFont="1" applyBorder="1" applyAlignment="1">
      <alignment horizontal="center" vertical="center" wrapText="1"/>
    </xf>
    <xf numFmtId="0" fontId="48" fillId="0" borderId="0" xfId="6" applyFont="1" applyAlignment="1">
      <alignment horizontal="center" vertical="center" wrapText="1"/>
    </xf>
    <xf numFmtId="0" fontId="48" fillId="0" borderId="170" xfId="6" applyFont="1" applyBorder="1" applyAlignment="1">
      <alignment horizontal="center" vertical="center" wrapText="1"/>
    </xf>
    <xf numFmtId="187" fontId="48" fillId="0" borderId="124" xfId="6" applyNumberFormat="1" applyFont="1" applyBorder="1">
      <alignment vertical="center"/>
    </xf>
    <xf numFmtId="193" fontId="48" fillId="0" borderId="124" xfId="6" applyNumberFormat="1" applyFont="1" applyBorder="1">
      <alignment vertical="center"/>
    </xf>
    <xf numFmtId="187" fontId="48" fillId="0" borderId="126" xfId="6" applyNumberFormat="1" applyFont="1" applyBorder="1">
      <alignment vertical="center"/>
    </xf>
    <xf numFmtId="0" fontId="48" fillId="0" borderId="22" xfId="6" applyFont="1" applyBorder="1" applyAlignment="1">
      <alignment horizontal="center" vertical="center"/>
    </xf>
    <xf numFmtId="0" fontId="19" fillId="0" borderId="26" xfId="6" applyFont="1" applyBorder="1" applyAlignment="1">
      <alignment vertical="center" wrapText="1"/>
    </xf>
    <xf numFmtId="0" fontId="19" fillId="0" borderId="14" xfId="6" applyFont="1" applyBorder="1" applyAlignment="1">
      <alignment vertical="center" wrapText="1"/>
    </xf>
    <xf numFmtId="0" fontId="19" fillId="0" borderId="177" xfId="6" applyFont="1" applyBorder="1" applyAlignment="1">
      <alignment vertical="center" wrapText="1"/>
    </xf>
    <xf numFmtId="187" fontId="48" fillId="0" borderId="68" xfId="6" applyNumberFormat="1" applyFont="1" applyBorder="1">
      <alignment vertical="center"/>
    </xf>
    <xf numFmtId="193" fontId="48" fillId="0" borderId="68" xfId="6" applyNumberFormat="1" applyFont="1" applyBorder="1">
      <alignment vertical="center"/>
    </xf>
    <xf numFmtId="187" fontId="48" fillId="0" borderId="71" xfId="6" applyNumberFormat="1" applyFont="1" applyBorder="1">
      <alignment vertical="center"/>
    </xf>
    <xf numFmtId="0" fontId="48" fillId="0" borderId="15" xfId="6" applyFont="1" applyBorder="1" applyAlignment="1">
      <alignment horizontal="center" vertical="center"/>
    </xf>
    <xf numFmtId="0" fontId="48" fillId="0" borderId="61" xfId="6" applyFont="1" applyBorder="1" applyAlignment="1">
      <alignment horizontal="center" vertical="center"/>
    </xf>
    <xf numFmtId="0" fontId="48" fillId="0" borderId="6" xfId="6" applyFont="1" applyBorder="1" applyAlignment="1">
      <alignment horizontal="center" vertical="center" shrinkToFit="1"/>
    </xf>
    <xf numFmtId="0" fontId="48" fillId="0" borderId="183" xfId="6" applyFont="1" applyBorder="1" applyAlignment="1">
      <alignment horizontal="center" vertical="center" shrinkToFit="1"/>
    </xf>
    <xf numFmtId="176" fontId="48" fillId="0" borderId="211" xfId="6" applyNumberFormat="1" applyFont="1" applyBorder="1">
      <alignment vertical="center"/>
    </xf>
    <xf numFmtId="176" fontId="48" fillId="0" borderId="197" xfId="6" applyNumberFormat="1" applyFont="1" applyBorder="1">
      <alignment vertical="center"/>
    </xf>
    <xf numFmtId="192" fontId="48" fillId="0" borderId="6" xfId="6" applyNumberFormat="1" applyFont="1" applyBorder="1">
      <alignment vertical="center"/>
    </xf>
    <xf numFmtId="192" fontId="48" fillId="0" borderId="183" xfId="6" applyNumberFormat="1" applyFont="1" applyBorder="1">
      <alignment vertical="center"/>
    </xf>
    <xf numFmtId="0" fontId="48" fillId="0" borderId="99" xfId="6" applyFont="1" applyBorder="1">
      <alignment vertical="center"/>
    </xf>
    <xf numFmtId="0" fontId="48" fillId="0" borderId="8" xfId="6" applyFont="1" applyBorder="1" applyAlignment="1">
      <alignment horizontal="center" vertical="center" shrinkToFit="1"/>
    </xf>
    <xf numFmtId="0" fontId="48" fillId="0" borderId="164" xfId="6" applyFont="1" applyBorder="1" applyAlignment="1">
      <alignment horizontal="center" vertical="center" shrinkToFit="1"/>
    </xf>
    <xf numFmtId="0" fontId="48" fillId="0" borderId="12" xfId="6" applyFont="1" applyBorder="1" applyAlignment="1">
      <alignment horizontal="center" vertical="center" shrinkToFit="1"/>
    </xf>
    <xf numFmtId="0" fontId="48" fillId="0" borderId="162" xfId="6" applyFont="1" applyBorder="1" applyAlignment="1">
      <alignment horizontal="center" vertical="center" shrinkToFit="1"/>
    </xf>
    <xf numFmtId="176" fontId="48" fillId="0" borderId="91" xfId="6" applyNumberFormat="1" applyFont="1" applyBorder="1">
      <alignment vertical="center"/>
    </xf>
    <xf numFmtId="0" fontId="48" fillId="0" borderId="93" xfId="6" applyFont="1" applyBorder="1">
      <alignment vertical="center"/>
    </xf>
    <xf numFmtId="192" fontId="48" fillId="0" borderId="77" xfId="6" applyNumberFormat="1" applyFont="1" applyBorder="1">
      <alignment vertical="center"/>
    </xf>
    <xf numFmtId="187" fontId="48" fillId="0" borderId="79" xfId="6" applyNumberFormat="1" applyFont="1" applyBorder="1">
      <alignment vertical="center"/>
    </xf>
    <xf numFmtId="193" fontId="48" fillId="0" borderId="79" xfId="6" applyNumberFormat="1" applyFont="1" applyBorder="1">
      <alignment vertical="center"/>
    </xf>
    <xf numFmtId="187" fontId="48" fillId="0" borderId="81" xfId="6" applyNumberFormat="1" applyFont="1" applyBorder="1">
      <alignment vertical="center"/>
    </xf>
    <xf numFmtId="0" fontId="19" fillId="0" borderId="26" xfId="6" applyFont="1" applyBorder="1" applyAlignment="1">
      <alignment horizontal="center" vertical="center" wrapText="1"/>
    </xf>
    <xf numFmtId="0" fontId="19" fillId="0" borderId="14" xfId="6" applyFont="1" applyBorder="1" applyAlignment="1">
      <alignment horizontal="center" vertical="center" wrapText="1"/>
    </xf>
    <xf numFmtId="0" fontId="19" fillId="0" borderId="177" xfId="6" applyFont="1" applyBorder="1" applyAlignment="1">
      <alignment horizontal="center" vertical="center" wrapText="1"/>
    </xf>
    <xf numFmtId="187" fontId="48" fillId="0" borderId="185" xfId="6" applyNumberFormat="1" applyFont="1" applyBorder="1">
      <alignment vertical="center"/>
    </xf>
    <xf numFmtId="193" fontId="48" fillId="0" borderId="185" xfId="6" applyNumberFormat="1" applyFont="1" applyBorder="1">
      <alignment vertical="center"/>
    </xf>
    <xf numFmtId="187" fontId="48" fillId="0" borderId="186" xfId="6" applyNumberFormat="1" applyFont="1" applyBorder="1">
      <alignment vertical="center"/>
    </xf>
    <xf numFmtId="0" fontId="19" fillId="0" borderId="0" xfId="6" applyFont="1" applyAlignment="1">
      <alignment horizontal="center" vertical="center"/>
    </xf>
    <xf numFmtId="0" fontId="18" fillId="0" borderId="0" xfId="6" applyFont="1" applyAlignment="1">
      <alignment horizontal="center" vertical="center"/>
    </xf>
    <xf numFmtId="0" fontId="18" fillId="0" borderId="0" xfId="6" applyFont="1">
      <alignment vertical="center"/>
    </xf>
    <xf numFmtId="0" fontId="18" fillId="0" borderId="0" xfId="6" applyFont="1">
      <alignment vertical="center"/>
    </xf>
    <xf numFmtId="0" fontId="35" fillId="0" borderId="0" xfId="6" applyFont="1">
      <alignment vertical="center"/>
    </xf>
    <xf numFmtId="0" fontId="22" fillId="0" borderId="0" xfId="6" applyFont="1">
      <alignment vertical="center"/>
    </xf>
    <xf numFmtId="0" fontId="48" fillId="0" borderId="0" xfId="6" applyFont="1">
      <alignment vertical="center"/>
    </xf>
    <xf numFmtId="0" fontId="48" fillId="0" borderId="250" xfId="6" applyFont="1" applyBorder="1" applyAlignment="1">
      <alignment horizontal="center" vertical="center" shrinkToFit="1"/>
    </xf>
    <xf numFmtId="0" fontId="48" fillId="0" borderId="57" xfId="6" applyFont="1" applyBorder="1" applyAlignment="1">
      <alignment horizontal="center" vertical="center" shrinkToFit="1"/>
    </xf>
    <xf numFmtId="0" fontId="48" fillId="0" borderId="141" xfId="6" applyFont="1" applyBorder="1" applyAlignment="1">
      <alignment horizontal="center" vertical="center"/>
    </xf>
    <xf numFmtId="0" fontId="48" fillId="0" borderId="142" xfId="6" applyFont="1" applyBorder="1" applyAlignment="1">
      <alignment horizontal="center" vertical="center"/>
    </xf>
    <xf numFmtId="0" fontId="48" fillId="0" borderId="143" xfId="6" applyFont="1" applyBorder="1" applyAlignment="1">
      <alignment horizontal="center" vertical="center"/>
    </xf>
    <xf numFmtId="0" fontId="48" fillId="0" borderId="197" xfId="6" applyFont="1" applyBorder="1" applyAlignment="1">
      <alignment horizontal="center" vertical="center"/>
    </xf>
    <xf numFmtId="0" fontId="48" fillId="0" borderId="144" xfId="6" applyFont="1" applyBorder="1" applyAlignment="1">
      <alignment horizontal="center" vertical="center"/>
    </xf>
    <xf numFmtId="0" fontId="48" fillId="0" borderId="130" xfId="6" applyFont="1" applyBorder="1" applyAlignment="1">
      <alignment horizontal="center" vertical="center" shrinkToFit="1"/>
    </xf>
    <xf numFmtId="0" fontId="48" fillId="0" borderId="251" xfId="6" applyFont="1" applyBorder="1" applyAlignment="1">
      <alignment horizontal="center" vertical="center" shrinkToFit="1"/>
    </xf>
    <xf numFmtId="0" fontId="48" fillId="0" borderId="90" xfId="6" applyFont="1" applyBorder="1" applyAlignment="1">
      <alignment horizontal="center" vertical="center" shrinkToFit="1"/>
    </xf>
    <xf numFmtId="0" fontId="48" fillId="0" borderId="91" xfId="6" applyFont="1" applyBorder="1" applyAlignment="1">
      <alignment horizontal="center" vertical="center" shrinkToFit="1"/>
    </xf>
    <xf numFmtId="0" fontId="48" fillId="0" borderId="91" xfId="6" applyFont="1" applyBorder="1" applyAlignment="1">
      <alignment horizontal="center" vertical="center"/>
    </xf>
    <xf numFmtId="0" fontId="48" fillId="0" borderId="94" xfId="6" applyFont="1" applyBorder="1" applyAlignment="1">
      <alignment horizontal="center" vertical="center"/>
    </xf>
    <xf numFmtId="0" fontId="48" fillId="0" borderId="94" xfId="6" applyFont="1" applyBorder="1" applyAlignment="1">
      <alignment horizontal="center" vertical="center" shrinkToFit="1"/>
    </xf>
    <xf numFmtId="0" fontId="48" fillId="0" borderId="93" xfId="6" applyFont="1" applyBorder="1" applyAlignment="1">
      <alignment horizontal="center" vertical="center" shrinkToFit="1"/>
    </xf>
    <xf numFmtId="0" fontId="48" fillId="0" borderId="52" xfId="6" applyFont="1" applyBorder="1" applyAlignment="1">
      <alignment horizontal="center" vertical="center"/>
    </xf>
    <xf numFmtId="0" fontId="48" fillId="0" borderId="2" xfId="6" applyFont="1" applyBorder="1">
      <alignment vertical="center"/>
    </xf>
    <xf numFmtId="0" fontId="48" fillId="0" borderId="113" xfId="6" applyFont="1" applyBorder="1" applyAlignment="1">
      <alignment horizontal="right" vertical="center"/>
    </xf>
    <xf numFmtId="0" fontId="48" fillId="0" borderId="114" xfId="6" applyFont="1" applyBorder="1" applyAlignment="1">
      <alignment horizontal="right" vertical="center"/>
    </xf>
    <xf numFmtId="49" fontId="48" fillId="0" borderId="114" xfId="6" applyNumberFormat="1" applyFont="1" applyBorder="1" applyAlignment="1">
      <alignment horizontal="right" vertical="center"/>
    </xf>
    <xf numFmtId="49" fontId="48" fillId="0" borderId="116" xfId="6" applyNumberFormat="1" applyFont="1" applyBorder="1" applyAlignment="1">
      <alignment horizontal="right" vertical="center"/>
    </xf>
    <xf numFmtId="0" fontId="48" fillId="0" borderId="113" xfId="6" applyFont="1" applyBorder="1">
      <alignment vertical="center"/>
    </xf>
    <xf numFmtId="0" fontId="48" fillId="0" borderId="114" xfId="6" applyFont="1" applyBorder="1">
      <alignment vertical="center"/>
    </xf>
    <xf numFmtId="0" fontId="48" fillId="0" borderId="195" xfId="6" applyFont="1" applyBorder="1">
      <alignment vertical="center"/>
    </xf>
    <xf numFmtId="49" fontId="48" fillId="0" borderId="115" xfId="6" applyNumberFormat="1" applyFont="1" applyBorder="1" applyAlignment="1">
      <alignment horizontal="right" vertical="center"/>
    </xf>
    <xf numFmtId="0" fontId="20" fillId="0" borderId="169" xfId="6" applyFont="1" applyBorder="1" applyAlignment="1">
      <alignment horizontal="center" vertical="center" wrapText="1"/>
    </xf>
    <xf numFmtId="0" fontId="20" fillId="0" borderId="0" xfId="6" applyFont="1" applyAlignment="1">
      <alignment horizontal="center" vertical="center" wrapText="1"/>
    </xf>
    <xf numFmtId="198" fontId="48" fillId="0" borderId="76" xfId="6" applyNumberFormat="1" applyFont="1" applyBorder="1" applyAlignment="1">
      <alignment horizontal="right" vertical="center"/>
    </xf>
    <xf numFmtId="198" fontId="48" fillId="0" borderId="79" xfId="6" applyNumberFormat="1" applyFont="1" applyBorder="1" applyAlignment="1">
      <alignment horizontal="right" vertical="center"/>
    </xf>
    <xf numFmtId="187" fontId="48" fillId="0" borderId="82" xfId="6" applyNumberFormat="1" applyFont="1" applyBorder="1">
      <alignment vertical="center"/>
    </xf>
    <xf numFmtId="0" fontId="48" fillId="0" borderId="160" xfId="6" applyFont="1" applyBorder="1" applyAlignment="1">
      <alignment horizontal="center" vertical="center"/>
    </xf>
    <xf numFmtId="0" fontId="48" fillId="0" borderId="252" xfId="6" applyFont="1" applyBorder="1" applyAlignment="1">
      <alignment horizontal="center" vertical="center"/>
    </xf>
    <xf numFmtId="187" fontId="48" fillId="0" borderId="208" xfId="6" applyNumberFormat="1" applyFont="1" applyBorder="1" applyAlignment="1">
      <alignment horizontal="center" vertical="center"/>
    </xf>
    <xf numFmtId="187" fontId="48" fillId="0" borderId="217" xfId="6" applyNumberFormat="1" applyFont="1" applyBorder="1" applyAlignment="1">
      <alignment horizontal="center" vertical="center"/>
    </xf>
    <xf numFmtId="187" fontId="48" fillId="0" borderId="203" xfId="6" applyNumberFormat="1" applyFont="1" applyBorder="1" applyAlignment="1">
      <alignment horizontal="center" vertical="center"/>
    </xf>
    <xf numFmtId="198" fontId="48" fillId="0" borderId="192" xfId="6" applyNumberFormat="1" applyFont="1" applyBorder="1">
      <alignment vertical="center"/>
    </xf>
    <xf numFmtId="198" fontId="48" fillId="0" borderId="79" xfId="6" applyNumberFormat="1" applyFont="1" applyBorder="1">
      <alignment vertical="center"/>
    </xf>
    <xf numFmtId="198" fontId="1" fillId="0" borderId="0" xfId="6" applyNumberFormat="1" applyAlignment="1">
      <alignment horizontal="center" vertical="center" shrinkToFit="1"/>
    </xf>
    <xf numFmtId="0" fontId="20" fillId="0" borderId="22" xfId="6" applyFont="1" applyBorder="1" applyAlignment="1">
      <alignment horizontal="center" vertical="center" wrapText="1"/>
    </xf>
    <xf numFmtId="0" fontId="20" fillId="0" borderId="14" xfId="6" applyFont="1" applyBorder="1" applyAlignment="1">
      <alignment horizontal="center" vertical="center" wrapText="1"/>
    </xf>
    <xf numFmtId="198" fontId="48" fillId="0" borderId="175" xfId="6" applyNumberFormat="1" applyFont="1" applyBorder="1" applyAlignment="1">
      <alignment horizontal="right" vertical="center"/>
    </xf>
    <xf numFmtId="198" fontId="48" fillId="0" borderId="185" xfId="6" applyNumberFormat="1" applyFont="1" applyBorder="1" applyAlignment="1">
      <alignment horizontal="right" vertical="center"/>
    </xf>
    <xf numFmtId="187" fontId="48" fillId="0" borderId="174" xfId="6" applyNumberFormat="1" applyFont="1" applyBorder="1">
      <alignment vertical="center"/>
    </xf>
    <xf numFmtId="0" fontId="48" fillId="0" borderId="26" xfId="6" applyFont="1" applyBorder="1" applyAlignment="1">
      <alignment horizontal="center" vertical="center"/>
    </xf>
    <xf numFmtId="0" fontId="48" fillId="0" borderId="177" xfId="6" applyFont="1" applyBorder="1" applyAlignment="1">
      <alignment horizontal="center" vertical="center"/>
    </xf>
    <xf numFmtId="187" fontId="48" fillId="0" borderId="151" xfId="6" applyNumberFormat="1" applyFont="1" applyBorder="1" applyAlignment="1">
      <alignment horizontal="center" vertical="center"/>
    </xf>
    <xf numFmtId="187" fontId="48" fillId="0" borderId="14" xfId="6" applyNumberFormat="1" applyFont="1" applyBorder="1" applyAlignment="1">
      <alignment horizontal="center" vertical="center"/>
    </xf>
    <xf numFmtId="187" fontId="48" fillId="0" borderId="23" xfId="6" applyNumberFormat="1" applyFont="1" applyBorder="1" applyAlignment="1">
      <alignment horizontal="center" vertical="center"/>
    </xf>
    <xf numFmtId="198" fontId="48" fillId="0" borderId="187" xfId="6" applyNumberFormat="1" applyFont="1" applyBorder="1">
      <alignment vertical="center"/>
    </xf>
    <xf numFmtId="198" fontId="48" fillId="0" borderId="185" xfId="6" applyNumberFormat="1" applyFont="1" applyBorder="1">
      <alignment vertical="center"/>
    </xf>
    <xf numFmtId="0" fontId="16" fillId="0" borderId="0" xfId="6" applyFont="1" applyAlignment="1">
      <alignment horizontal="center" vertical="center"/>
    </xf>
    <xf numFmtId="0" fontId="18" fillId="0" borderId="139" xfId="6" applyFont="1" applyBorder="1" applyAlignment="1">
      <alignment horizontal="center" vertical="center"/>
    </xf>
    <xf numFmtId="0" fontId="18" fillId="0" borderId="63" xfId="6" applyFont="1" applyBorder="1">
      <alignment vertical="center"/>
    </xf>
    <xf numFmtId="0" fontId="18" fillId="0" borderId="63" xfId="6" applyFont="1" applyBorder="1" applyAlignment="1">
      <alignment horizontal="center" vertical="center"/>
    </xf>
    <xf numFmtId="0" fontId="18" fillId="0" borderId="144" xfId="6" applyFont="1" applyBorder="1" applyAlignment="1">
      <alignment horizontal="center" vertical="center"/>
    </xf>
    <xf numFmtId="0" fontId="18" fillId="0" borderId="152" xfId="6" applyFont="1" applyBorder="1">
      <alignment vertical="center"/>
    </xf>
    <xf numFmtId="0" fontId="18" fillId="0" borderId="124" xfId="6" applyFont="1" applyBorder="1">
      <alignment vertical="center"/>
    </xf>
    <xf numFmtId="0" fontId="18" fillId="0" borderId="91" xfId="6" applyFont="1" applyBorder="1" applyAlignment="1">
      <alignment horizontal="center" vertical="center" shrinkToFit="1"/>
    </xf>
    <xf numFmtId="0" fontId="18" fillId="0" borderId="93" xfId="6" applyFont="1" applyBorder="1" applyAlignment="1">
      <alignment horizontal="center" vertical="center" shrinkToFit="1"/>
    </xf>
    <xf numFmtId="0" fontId="18" fillId="0" borderId="253" xfId="6" applyFont="1" applyBorder="1" applyAlignment="1">
      <alignment horizontal="center" vertical="center"/>
    </xf>
    <xf numFmtId="0" fontId="18" fillId="0" borderId="114" xfId="6" applyFont="1" applyBorder="1" applyAlignment="1">
      <alignment horizontal="center" vertical="center"/>
    </xf>
    <xf numFmtId="186" fontId="18" fillId="0" borderId="208" xfId="6" applyNumberFormat="1" applyFont="1" applyBorder="1">
      <alignment vertical="center"/>
    </xf>
    <xf numFmtId="186" fontId="18" fillId="0" borderId="112" xfId="6" applyNumberFormat="1" applyFont="1" applyBorder="1">
      <alignment vertical="center"/>
    </xf>
    <xf numFmtId="0" fontId="19" fillId="0" borderId="112" xfId="6" applyFont="1" applyBorder="1">
      <alignment vertical="center"/>
    </xf>
    <xf numFmtId="0" fontId="19" fillId="0" borderId="252" xfId="6" applyFont="1" applyBorder="1" applyAlignment="1">
      <alignment horizontal="center" vertical="center"/>
    </xf>
    <xf numFmtId="0" fontId="18" fillId="0" borderId="208" xfId="6" applyFont="1" applyBorder="1">
      <alignment vertical="center"/>
    </xf>
    <xf numFmtId="186" fontId="18" fillId="0" borderId="217" xfId="6" applyNumberFormat="1" applyFont="1" applyBorder="1">
      <alignment vertical="center"/>
    </xf>
    <xf numFmtId="0" fontId="19" fillId="0" borderId="252" xfId="6" applyFont="1" applyBorder="1">
      <alignment vertical="center"/>
    </xf>
    <xf numFmtId="186" fontId="18" fillId="0" borderId="112" xfId="6" applyNumberFormat="1" applyFont="1" applyBorder="1">
      <alignment vertical="center"/>
    </xf>
    <xf numFmtId="0" fontId="19" fillId="0" borderId="161" xfId="6" applyFont="1" applyBorder="1">
      <alignment vertical="center"/>
    </xf>
    <xf numFmtId="0" fontId="18" fillId="0" borderId="50" xfId="6" applyFont="1" applyBorder="1" applyAlignment="1">
      <alignment horizontal="center" vertical="center"/>
    </xf>
    <xf numFmtId="0" fontId="18" fillId="0" borderId="112" xfId="6" applyFont="1" applyBorder="1" applyAlignment="1">
      <alignment horizontal="center" vertical="center"/>
    </xf>
    <xf numFmtId="0" fontId="18" fillId="0" borderId="195" xfId="6" applyFont="1" applyBorder="1" applyAlignment="1">
      <alignment horizontal="center" vertical="center"/>
    </xf>
    <xf numFmtId="186" fontId="18" fillId="0" borderId="3" xfId="6" applyNumberFormat="1" applyFont="1" applyBorder="1">
      <alignment vertical="center"/>
    </xf>
    <xf numFmtId="0" fontId="19" fillId="0" borderId="195" xfId="6" applyFont="1" applyBorder="1" applyAlignment="1">
      <alignment horizontal="center" vertical="center"/>
    </xf>
    <xf numFmtId="0" fontId="19" fillId="0" borderId="3" xfId="6" applyFont="1" applyBorder="1">
      <alignment vertical="center"/>
    </xf>
    <xf numFmtId="0" fontId="19" fillId="0" borderId="195" xfId="6" applyFont="1" applyBorder="1">
      <alignment vertical="center"/>
    </xf>
    <xf numFmtId="0" fontId="19" fillId="0" borderId="117" xfId="6" applyFont="1" applyBorder="1">
      <alignment vertical="center"/>
    </xf>
    <xf numFmtId="0" fontId="18" fillId="0" borderId="202" xfId="6" applyFont="1" applyBorder="1" applyAlignment="1">
      <alignment horizontal="center" vertical="center" shrinkToFit="1"/>
    </xf>
    <xf numFmtId="0" fontId="18" fillId="0" borderId="217" xfId="6" applyFont="1" applyBorder="1" applyAlignment="1">
      <alignment horizontal="center" vertical="center" shrinkToFit="1"/>
    </xf>
    <xf numFmtId="0" fontId="18" fillId="0" borderId="252" xfId="6" applyFont="1" applyBorder="1" applyAlignment="1">
      <alignment horizontal="center" vertical="center" shrinkToFit="1"/>
    </xf>
    <xf numFmtId="186" fontId="18" fillId="0" borderId="6" xfId="6" applyNumberFormat="1" applyFont="1" applyBorder="1">
      <alignment vertical="center"/>
    </xf>
    <xf numFmtId="186" fontId="18" fillId="0" borderId="98" xfId="6" applyNumberFormat="1" applyFont="1" applyBorder="1">
      <alignment vertical="center"/>
    </xf>
    <xf numFmtId="0" fontId="19" fillId="0" borderId="98" xfId="6" applyFont="1" applyBorder="1">
      <alignment vertical="center"/>
    </xf>
    <xf numFmtId="0" fontId="19" fillId="0" borderId="183" xfId="6" applyFont="1" applyBorder="1" applyAlignment="1">
      <alignment horizontal="center" vertical="center"/>
    </xf>
    <xf numFmtId="0" fontId="19" fillId="0" borderId="6" xfId="6" applyFont="1" applyBorder="1">
      <alignment vertical="center"/>
    </xf>
    <xf numFmtId="186" fontId="18" fillId="0" borderId="98" xfId="6" applyNumberFormat="1" applyFont="1" applyBorder="1">
      <alignment vertical="center"/>
    </xf>
    <xf numFmtId="0" fontId="19" fillId="0" borderId="183" xfId="6" applyFont="1" applyBorder="1">
      <alignment vertical="center"/>
    </xf>
    <xf numFmtId="0" fontId="19" fillId="0" borderId="101" xfId="6" applyFont="1" applyBorder="1">
      <alignment vertical="center"/>
    </xf>
    <xf numFmtId="0" fontId="18" fillId="0" borderId="157" xfId="6" applyFont="1" applyBorder="1" applyAlignment="1">
      <alignment horizontal="center" vertical="center"/>
    </xf>
    <xf numFmtId="0" fontId="18" fillId="0" borderId="68" xfId="6" applyFont="1" applyBorder="1">
      <alignment vertical="center"/>
    </xf>
    <xf numFmtId="186" fontId="18" fillId="0" borderId="158" xfId="6" applyNumberFormat="1" applyFont="1" applyBorder="1">
      <alignment vertical="center"/>
    </xf>
    <xf numFmtId="186" fontId="18" fillId="0" borderId="120" xfId="6" applyNumberFormat="1" applyFont="1" applyBorder="1">
      <alignment vertical="center"/>
    </xf>
    <xf numFmtId="0" fontId="19" fillId="0" borderId="120" xfId="6" applyFont="1" applyBorder="1">
      <alignment vertical="center"/>
    </xf>
    <xf numFmtId="0" fontId="19" fillId="0" borderId="167" xfId="6" applyFont="1" applyBorder="1" applyAlignment="1">
      <alignment horizontal="center" vertical="center"/>
    </xf>
    <xf numFmtId="0" fontId="19" fillId="0" borderId="158" xfId="6" applyFont="1" applyBorder="1">
      <alignment vertical="center"/>
    </xf>
    <xf numFmtId="186" fontId="18" fillId="0" borderId="120" xfId="6" applyNumberFormat="1" applyFont="1" applyBorder="1">
      <alignment vertical="center"/>
    </xf>
    <xf numFmtId="0" fontId="19" fillId="0" borderId="167" xfId="6" applyFont="1" applyBorder="1">
      <alignment vertical="center"/>
    </xf>
    <xf numFmtId="0" fontId="19" fillId="0" borderId="75" xfId="6" applyFont="1" applyBorder="1">
      <alignment vertical="center"/>
    </xf>
    <xf numFmtId="0" fontId="59" fillId="0" borderId="0" xfId="6" applyFont="1">
      <alignment vertical="center"/>
    </xf>
    <xf numFmtId="0" fontId="12" fillId="0" borderId="0" xfId="6" applyFont="1">
      <alignment vertical="center"/>
    </xf>
    <xf numFmtId="0" fontId="19" fillId="0" borderId="0" xfId="6" applyFont="1" applyAlignment="1"/>
    <xf numFmtId="0" fontId="18" fillId="0" borderId="250" xfId="6" applyFont="1" applyBorder="1" applyAlignment="1">
      <alignment horizontal="center" vertical="center" wrapText="1"/>
    </xf>
    <xf numFmtId="0" fontId="18" fillId="0" borderId="211" xfId="6" applyFont="1" applyBorder="1" applyAlignment="1">
      <alignment horizontal="center" vertical="center"/>
    </xf>
    <xf numFmtId="0" fontId="18" fillId="0" borderId="141" xfId="6" applyFont="1" applyBorder="1" applyAlignment="1">
      <alignment horizontal="center" vertical="center"/>
    </xf>
    <xf numFmtId="0" fontId="18" fillId="0" borderId="143" xfId="6" applyFont="1" applyBorder="1" applyAlignment="1">
      <alignment horizontal="center" vertical="center"/>
    </xf>
    <xf numFmtId="0" fontId="18" fillId="0" borderId="254" xfId="6" applyFont="1" applyBorder="1" applyAlignment="1">
      <alignment horizontal="center" vertical="center" wrapText="1"/>
    </xf>
    <xf numFmtId="0" fontId="18" fillId="0" borderId="85" xfId="6" applyFont="1" applyBorder="1" applyAlignment="1">
      <alignment horizontal="center" vertical="center"/>
    </xf>
    <xf numFmtId="0" fontId="18" fillId="0" borderId="8" xfId="6" applyFont="1" applyBorder="1" applyAlignment="1">
      <alignment horizontal="center" vertical="center"/>
    </xf>
    <xf numFmtId="0" fontId="18" fillId="0" borderId="84" xfId="6" applyFont="1" applyBorder="1" applyAlignment="1">
      <alignment horizontal="center" vertical="center"/>
    </xf>
    <xf numFmtId="0" fontId="18" fillId="0" borderId="88" xfId="6" applyFont="1" applyBorder="1" applyAlignment="1">
      <alignment horizontal="center" vertical="center"/>
    </xf>
    <xf numFmtId="0" fontId="18" fillId="0" borderId="164" xfId="6" applyFont="1" applyBorder="1" applyAlignment="1">
      <alignment horizontal="center" vertical="center"/>
    </xf>
    <xf numFmtId="0" fontId="18" fillId="0" borderId="87" xfId="6" applyFont="1" applyBorder="1" applyAlignment="1">
      <alignment horizontal="center" vertical="center" wrapText="1"/>
    </xf>
    <xf numFmtId="0" fontId="18" fillId="0" borderId="255" xfId="6" applyFont="1" applyBorder="1" applyAlignment="1">
      <alignment horizontal="center" vertical="center" wrapText="1"/>
    </xf>
    <xf numFmtId="0" fontId="18" fillId="0" borderId="12" xfId="6" applyFont="1" applyBorder="1" applyAlignment="1">
      <alignment horizontal="center" vertical="center"/>
    </xf>
    <xf numFmtId="0" fontId="18" fillId="0" borderId="90" xfId="6" applyFont="1" applyBorder="1" applyAlignment="1">
      <alignment horizontal="center" vertical="center" shrinkToFit="1"/>
    </xf>
    <xf numFmtId="0" fontId="18" fillId="0" borderId="91" xfId="6" applyFont="1" applyBorder="1" applyAlignment="1">
      <alignment horizontal="center" vertical="center" shrinkToFit="1"/>
    </xf>
    <xf numFmtId="0" fontId="18" fillId="0" borderId="94" xfId="6" applyFont="1" applyBorder="1" applyAlignment="1">
      <alignment horizontal="center" vertical="center" shrinkToFit="1"/>
    </xf>
    <xf numFmtId="0" fontId="18" fillId="0" borderId="162" xfId="6" applyFont="1" applyBorder="1" applyAlignment="1">
      <alignment horizontal="center" vertical="center" shrinkToFit="1"/>
    </xf>
    <xf numFmtId="0" fontId="18" fillId="0" borderId="12" xfId="6" applyFont="1" applyBorder="1" applyAlignment="1">
      <alignment horizontal="center" vertical="center" shrinkToFit="1"/>
    </xf>
    <xf numFmtId="0" fontId="18" fillId="0" borderId="93" xfId="6" applyFont="1" applyBorder="1" applyAlignment="1">
      <alignment horizontal="center" vertical="center" wrapText="1"/>
    </xf>
    <xf numFmtId="0" fontId="25" fillId="0" borderId="206" xfId="6" applyFont="1" applyBorder="1" applyAlignment="1">
      <alignment horizontal="center" vertical="center" textRotation="255"/>
    </xf>
    <xf numFmtId="0" fontId="25" fillId="0" borderId="85" xfId="6" applyFont="1" applyBorder="1" applyAlignment="1">
      <alignment horizontal="center" vertical="center"/>
    </xf>
    <xf numFmtId="0" fontId="25" fillId="0" borderId="8" xfId="6" applyFont="1" applyBorder="1" applyAlignment="1">
      <alignment horizontal="center" vertical="center"/>
    </xf>
    <xf numFmtId="3" fontId="25" fillId="0" borderId="84" xfId="6" applyNumberFormat="1" applyFont="1" applyBorder="1">
      <alignment vertical="center"/>
    </xf>
    <xf numFmtId="3" fontId="25" fillId="0" borderId="85" xfId="6" applyNumberFormat="1" applyFont="1" applyBorder="1">
      <alignment vertical="center"/>
    </xf>
    <xf numFmtId="3" fontId="25" fillId="0" borderId="88" xfId="6" applyNumberFormat="1" applyFont="1" applyBorder="1">
      <alignment vertical="center"/>
    </xf>
    <xf numFmtId="3" fontId="25" fillId="0" borderId="164" xfId="6" applyNumberFormat="1" applyFont="1" applyBorder="1">
      <alignment vertical="center"/>
    </xf>
    <xf numFmtId="3" fontId="25" fillId="0" borderId="8" xfId="6" applyNumberFormat="1" applyFont="1" applyBorder="1">
      <alignment vertical="center"/>
    </xf>
    <xf numFmtId="3" fontId="25" fillId="0" borderId="87" xfId="6" applyNumberFormat="1" applyFont="1" applyBorder="1">
      <alignment vertical="center"/>
    </xf>
    <xf numFmtId="0" fontId="25" fillId="0" borderId="145" xfId="6" applyFont="1" applyBorder="1" applyAlignment="1">
      <alignment horizontal="center" vertical="center" textRotation="255"/>
    </xf>
    <xf numFmtId="0" fontId="25" fillId="0" borderId="91" xfId="6" applyFont="1" applyBorder="1" applyAlignment="1">
      <alignment horizontal="center" vertical="center"/>
    </xf>
    <xf numFmtId="0" fontId="25" fillId="0" borderId="12" xfId="6" applyFont="1" applyBorder="1" applyAlignment="1">
      <alignment horizontal="center" vertical="center"/>
    </xf>
    <xf numFmtId="3" fontId="25" fillId="0" borderId="90" xfId="6" applyNumberFormat="1" applyFont="1" applyBorder="1">
      <alignment vertical="center"/>
    </xf>
    <xf numFmtId="3" fontId="25" fillId="0" borderId="91" xfId="6" applyNumberFormat="1" applyFont="1" applyBorder="1">
      <alignment vertical="center"/>
    </xf>
    <xf numFmtId="3" fontId="25" fillId="0" borderId="94" xfId="6" applyNumberFormat="1" applyFont="1" applyBorder="1">
      <alignment vertical="center"/>
    </xf>
    <xf numFmtId="3" fontId="25" fillId="0" borderId="162" xfId="6" applyNumberFormat="1" applyFont="1" applyBorder="1">
      <alignment vertical="center"/>
    </xf>
    <xf numFmtId="3" fontId="25" fillId="0" borderId="12" xfId="6" applyNumberFormat="1" applyFont="1" applyBorder="1">
      <alignment vertical="center"/>
    </xf>
    <xf numFmtId="3" fontId="25" fillId="0" borderId="93" xfId="6" applyNumberFormat="1" applyFont="1" applyBorder="1">
      <alignment vertical="center"/>
    </xf>
    <xf numFmtId="0" fontId="1" fillId="0" borderId="145" xfId="6" applyBorder="1" applyAlignment="1">
      <alignment horizontal="center" vertical="center" textRotation="255"/>
    </xf>
    <xf numFmtId="0" fontId="1" fillId="0" borderId="152" xfId="6" applyBorder="1" applyAlignment="1">
      <alignment horizontal="center" vertical="center" textRotation="255"/>
    </xf>
    <xf numFmtId="0" fontId="25" fillId="0" borderId="206" xfId="6" applyFont="1" applyBorder="1" applyAlignment="1">
      <alignment horizontal="center" vertical="center" shrinkToFit="1"/>
    </xf>
    <xf numFmtId="0" fontId="25" fillId="0" borderId="207" xfId="6" applyFont="1" applyBorder="1" applyAlignment="1">
      <alignment horizontal="center" vertical="center"/>
    </xf>
    <xf numFmtId="0" fontId="25" fillId="0" borderId="208" xfId="6" applyFont="1" applyBorder="1" applyAlignment="1">
      <alignment horizontal="center" vertical="center"/>
    </xf>
    <xf numFmtId="3" fontId="25" fillId="0" borderId="97" xfId="6" applyNumberFormat="1" applyFont="1" applyBorder="1" applyAlignment="1">
      <alignment horizontal="right" vertical="center"/>
    </xf>
    <xf numFmtId="3" fontId="25" fillId="0" borderId="77" xfId="6" applyNumberFormat="1" applyFont="1" applyBorder="1" applyAlignment="1">
      <alignment horizontal="right" vertical="center"/>
    </xf>
    <xf numFmtId="3" fontId="25" fillId="0" borderId="207" xfId="6" applyNumberFormat="1" applyFont="1" applyBorder="1" applyAlignment="1">
      <alignment horizontal="right" vertical="center"/>
    </xf>
    <xf numFmtId="3" fontId="25" fillId="0" borderId="256" xfId="6" applyNumberFormat="1" applyFont="1" applyBorder="1" applyAlignment="1">
      <alignment horizontal="right" vertical="center"/>
    </xf>
    <xf numFmtId="3" fontId="25" fillId="0" borderId="183" xfId="6" applyNumberFormat="1" applyFont="1" applyBorder="1" applyAlignment="1">
      <alignment horizontal="right" vertical="center"/>
    </xf>
    <xf numFmtId="0" fontId="25" fillId="0" borderId="199" xfId="6" applyFont="1" applyBorder="1" applyAlignment="1">
      <alignment horizontal="right" vertical="center"/>
    </xf>
    <xf numFmtId="3" fontId="25" fillId="0" borderId="99" xfId="6" applyNumberFormat="1" applyFont="1" applyBorder="1" applyAlignment="1">
      <alignment horizontal="right" vertical="center"/>
    </xf>
    <xf numFmtId="0" fontId="25" fillId="0" borderId="150" xfId="6" applyFont="1" applyBorder="1" applyAlignment="1">
      <alignment horizontal="center" vertical="center"/>
    </xf>
    <xf numFmtId="0" fontId="25" fillId="0" borderId="72" xfId="6" applyFont="1" applyBorder="1" applyAlignment="1">
      <alignment horizontal="center" vertical="center"/>
    </xf>
    <xf numFmtId="0" fontId="25" fillId="0" borderId="151" xfId="6" applyFont="1" applyBorder="1" applyAlignment="1">
      <alignment horizontal="center" vertical="center"/>
    </xf>
    <xf numFmtId="3" fontId="25" fillId="0" borderId="175" xfId="6" applyNumberFormat="1" applyFont="1" applyBorder="1" applyAlignment="1">
      <alignment horizontal="right" vertical="center"/>
    </xf>
    <xf numFmtId="3" fontId="25" fillId="0" borderId="185" xfId="6" applyNumberFormat="1" applyFont="1" applyBorder="1" applyAlignment="1">
      <alignment horizontal="right" vertical="center"/>
    </xf>
    <xf numFmtId="3" fontId="25" fillId="0" borderId="72" xfId="6" applyNumberFormat="1" applyFont="1" applyBorder="1" applyAlignment="1">
      <alignment horizontal="right" vertical="center"/>
    </xf>
    <xf numFmtId="3" fontId="25" fillId="0" borderId="73" xfId="6" applyNumberFormat="1" applyFont="1" applyBorder="1" applyAlignment="1">
      <alignment horizontal="right" vertical="center"/>
    </xf>
    <xf numFmtId="3" fontId="25" fillId="0" borderId="187" xfId="6" applyNumberFormat="1" applyFont="1" applyBorder="1" applyAlignment="1">
      <alignment horizontal="right" vertical="center"/>
    </xf>
    <xf numFmtId="0" fontId="25" fillId="0" borderId="70" xfId="6" applyFont="1" applyBorder="1" applyAlignment="1">
      <alignment horizontal="right" vertical="center"/>
    </xf>
    <xf numFmtId="3" fontId="25" fillId="0" borderId="186" xfId="6" applyNumberFormat="1" applyFont="1" applyBorder="1" applyAlignment="1">
      <alignment horizontal="right" vertical="center"/>
    </xf>
    <xf numFmtId="0" fontId="49" fillId="0" borderId="0" xfId="6" applyFont="1">
      <alignment vertical="center"/>
    </xf>
    <xf numFmtId="0" fontId="18" fillId="0" borderId="250" xfId="6" applyFont="1" applyBorder="1" applyAlignment="1">
      <alignment horizontal="center" vertical="center" shrinkToFit="1"/>
    </xf>
    <xf numFmtId="0" fontId="18" fillId="0" borderId="302" xfId="6" applyFont="1" applyBorder="1" applyAlignment="1">
      <alignment horizontal="center" vertical="center"/>
    </xf>
    <xf numFmtId="0" fontId="18" fillId="0" borderId="19" xfId="6" applyFont="1" applyBorder="1" applyAlignment="1">
      <alignment horizontal="center" vertical="center"/>
    </xf>
    <xf numFmtId="0" fontId="18" fillId="0" borderId="16" xfId="6" applyFont="1" applyBorder="1" applyAlignment="1">
      <alignment horizontal="center" vertical="center"/>
    </xf>
    <xf numFmtId="0" fontId="18" fillId="0" borderId="255" xfId="6" applyFont="1" applyBorder="1" applyAlignment="1">
      <alignment horizontal="center" vertical="center"/>
    </xf>
    <xf numFmtId="0" fontId="18" fillId="0" borderId="303" xfId="6" applyFont="1" applyBorder="1" applyAlignment="1">
      <alignment horizontal="center" vertical="center"/>
    </xf>
    <xf numFmtId="0" fontId="18" fillId="0" borderId="11" xfId="6" applyFont="1" applyBorder="1" applyAlignment="1">
      <alignment horizontal="center" vertical="center"/>
    </xf>
    <xf numFmtId="0" fontId="18" fillId="0" borderId="125" xfId="6" applyFont="1" applyBorder="1" applyAlignment="1">
      <alignment horizontal="center" vertical="center"/>
    </xf>
    <xf numFmtId="0" fontId="18" fillId="0" borderId="202" xfId="6" applyFont="1" applyBorder="1" applyAlignment="1">
      <alignment horizontal="center" vertical="center"/>
    </xf>
    <xf numFmtId="0" fontId="18" fillId="0" borderId="203" xfId="6" applyFont="1" applyBorder="1" applyAlignment="1">
      <alignment horizontal="center" vertical="center"/>
    </xf>
    <xf numFmtId="0" fontId="18" fillId="0" borderId="104" xfId="6" applyFont="1" applyBorder="1" applyAlignment="1">
      <alignment horizontal="center" vertical="center"/>
    </xf>
    <xf numFmtId="190" fontId="18" fillId="0" borderId="160" xfId="6" applyNumberFormat="1" applyFont="1" applyBorder="1">
      <alignment vertical="center"/>
    </xf>
    <xf numFmtId="190" fontId="18" fillId="0" borderId="217" xfId="6" applyNumberFormat="1" applyFont="1" applyBorder="1">
      <alignment vertical="center"/>
    </xf>
    <xf numFmtId="194" fontId="18" fillId="0" borderId="203" xfId="6" applyNumberFormat="1" applyFont="1" applyBorder="1" applyAlignment="1">
      <alignment horizontal="center" vertical="center" shrinkToFit="1"/>
    </xf>
    <xf numFmtId="194" fontId="18" fillId="0" borderId="161" xfId="6" applyNumberFormat="1" applyFont="1" applyBorder="1" applyAlignment="1">
      <alignment horizontal="center" vertical="center" shrinkToFit="1"/>
    </xf>
    <xf numFmtId="0" fontId="18" fillId="0" borderId="169" xfId="6" applyFont="1" applyBorder="1" applyAlignment="1">
      <alignment horizontal="center" vertical="center"/>
    </xf>
    <xf numFmtId="0" fontId="18" fillId="0" borderId="135" xfId="6" applyFont="1" applyBorder="1" applyAlignment="1">
      <alignment horizontal="center" vertical="center"/>
    </xf>
    <xf numFmtId="0" fontId="18" fillId="0" borderId="0" xfId="6" applyFont="1" applyAlignment="1">
      <alignment horizontal="center" vertical="center"/>
    </xf>
    <xf numFmtId="190" fontId="18" fillId="0" borderId="31" xfId="6" applyNumberFormat="1" applyFont="1" applyBorder="1">
      <alignment vertical="center"/>
    </xf>
    <xf numFmtId="190" fontId="18" fillId="0" borderId="78" xfId="6" applyNumberFormat="1" applyFont="1" applyBorder="1">
      <alignment vertical="center"/>
    </xf>
    <xf numFmtId="194" fontId="18" fillId="0" borderId="80" xfId="6" applyNumberFormat="1" applyFont="1" applyBorder="1" applyAlignment="1">
      <alignment horizontal="center" vertical="center" shrinkToFit="1"/>
    </xf>
    <xf numFmtId="194" fontId="18" fillId="0" borderId="83" xfId="6" applyNumberFormat="1" applyFont="1" applyBorder="1" applyAlignment="1">
      <alignment horizontal="center" vertical="center" shrinkToFit="1"/>
    </xf>
    <xf numFmtId="190" fontId="18" fillId="0" borderId="5" xfId="6" applyNumberFormat="1" applyFont="1" applyBorder="1">
      <alignment vertical="center"/>
    </xf>
    <xf numFmtId="190" fontId="18" fillId="0" borderId="0" xfId="6" applyNumberFormat="1" applyFont="1">
      <alignment vertical="center"/>
    </xf>
    <xf numFmtId="194" fontId="18" fillId="0" borderId="135" xfId="6" applyNumberFormat="1" applyFont="1" applyBorder="1" applyAlignment="1">
      <alignment horizontal="center" vertical="center" shrinkToFit="1"/>
    </xf>
    <xf numFmtId="194" fontId="18" fillId="0" borderId="132" xfId="6" applyNumberFormat="1" applyFont="1" applyBorder="1" applyAlignment="1">
      <alignment horizontal="center" vertical="center" shrinkToFit="1"/>
    </xf>
    <xf numFmtId="0" fontId="18" fillId="0" borderId="130" xfId="6" applyFont="1" applyBorder="1" applyAlignment="1">
      <alignment horizontal="center" vertical="center"/>
    </xf>
    <xf numFmtId="190" fontId="18" fillId="0" borderId="11" xfId="6" applyNumberFormat="1" applyFont="1" applyBorder="1">
      <alignment vertical="center"/>
    </xf>
    <xf numFmtId="190" fontId="18" fillId="0" borderId="1" xfId="6" applyNumberFormat="1" applyFont="1" applyBorder="1">
      <alignment vertical="center"/>
    </xf>
    <xf numFmtId="194" fontId="18" fillId="0" borderId="125" xfId="6" applyNumberFormat="1" applyFont="1" applyBorder="1" applyAlignment="1">
      <alignment horizontal="center" vertical="center" shrinkToFit="1"/>
    </xf>
    <xf numFmtId="194" fontId="18" fillId="0" borderId="128" xfId="6" applyNumberFormat="1" applyFont="1" applyBorder="1" applyAlignment="1">
      <alignment horizontal="center" vertical="center" shrinkToFit="1"/>
    </xf>
    <xf numFmtId="0" fontId="18" fillId="0" borderId="217" xfId="6" applyFont="1" applyBorder="1" applyAlignment="1">
      <alignment horizontal="center" vertical="center"/>
    </xf>
    <xf numFmtId="195" fontId="18" fillId="0" borderId="160" xfId="6" applyNumberFormat="1" applyFont="1" applyBorder="1" applyAlignment="1">
      <alignment vertical="center" shrinkToFit="1"/>
    </xf>
    <xf numFmtId="195" fontId="18" fillId="0" borderId="217" xfId="6" applyNumberFormat="1" applyFont="1" applyBorder="1" applyAlignment="1">
      <alignment vertical="center" shrinkToFit="1"/>
    </xf>
    <xf numFmtId="196" fontId="18" fillId="0" borderId="203" xfId="6" applyNumberFormat="1" applyFont="1" applyBorder="1" applyAlignment="1">
      <alignment horizontal="center" vertical="center" shrinkToFit="1"/>
    </xf>
    <xf numFmtId="196" fontId="18" fillId="0" borderId="161" xfId="6" applyNumberFormat="1" applyFont="1" applyBorder="1" applyAlignment="1">
      <alignment horizontal="center" vertical="center" shrinkToFit="1"/>
    </xf>
    <xf numFmtId="187" fontId="1" fillId="0" borderId="0" xfId="6" applyNumberFormat="1" applyAlignment="1">
      <alignment horizontal="center" vertical="center"/>
    </xf>
    <xf numFmtId="0" fontId="18" fillId="0" borderId="22" xfId="6" applyFont="1" applyBorder="1" applyAlignment="1">
      <alignment horizontal="center" vertical="center"/>
    </xf>
    <xf numFmtId="0" fontId="18" fillId="0" borderId="14" xfId="6" applyFont="1" applyBorder="1" applyAlignment="1">
      <alignment horizontal="center" vertical="center"/>
    </xf>
    <xf numFmtId="195" fontId="18" fillId="0" borderId="26" xfId="6" applyNumberFormat="1" applyFont="1" applyBorder="1" applyAlignment="1">
      <alignment vertical="center" shrinkToFit="1"/>
    </xf>
    <xf numFmtId="195" fontId="18" fillId="0" borderId="14" xfId="6" applyNumberFormat="1" applyFont="1" applyBorder="1" applyAlignment="1">
      <alignment vertical="center" shrinkToFit="1"/>
    </xf>
    <xf numFmtId="196" fontId="18" fillId="0" borderId="23" xfId="6" applyNumberFormat="1" applyFont="1" applyBorder="1" applyAlignment="1">
      <alignment horizontal="center" vertical="center" shrinkToFit="1"/>
    </xf>
    <xf numFmtId="196" fontId="18" fillId="0" borderId="122" xfId="6" applyNumberFormat="1" applyFont="1" applyBorder="1" applyAlignment="1">
      <alignment horizontal="center" vertical="center" shrinkToFit="1"/>
    </xf>
    <xf numFmtId="0" fontId="1" fillId="0" borderId="0" xfId="6" applyAlignment="1">
      <alignment horizontal="left" vertical="center" wrapText="1"/>
    </xf>
    <xf numFmtId="0" fontId="11" fillId="0" borderId="0" xfId="10" applyFont="1"/>
    <xf numFmtId="0" fontId="1" fillId="0" borderId="0" xfId="10"/>
    <xf numFmtId="0" fontId="23" fillId="0" borderId="0" xfId="10" applyFont="1"/>
    <xf numFmtId="0" fontId="22" fillId="0" borderId="0" xfId="10" applyFont="1"/>
    <xf numFmtId="0" fontId="14" fillId="0" borderId="0" xfId="10" applyFont="1"/>
    <xf numFmtId="0" fontId="25" fillId="0" borderId="0" xfId="10" applyFont="1" applyAlignment="1">
      <alignment horizontal="right" vertical="center"/>
    </xf>
    <xf numFmtId="0" fontId="25" fillId="0" borderId="15" xfId="10" applyFont="1" applyBorder="1"/>
    <xf numFmtId="0" fontId="25" fillId="0" borderId="57" xfId="10" applyFont="1" applyBorder="1"/>
    <xf numFmtId="0" fontId="25" fillId="0" borderId="57" xfId="10" applyFont="1" applyBorder="1" applyAlignment="1">
      <alignment vertical="center"/>
    </xf>
    <xf numFmtId="0" fontId="25" fillId="0" borderId="19" xfId="10" applyFont="1" applyBorder="1" applyAlignment="1">
      <alignment horizontal="center" vertical="center" wrapText="1"/>
    </xf>
    <xf numFmtId="0" fontId="25" fillId="0" borderId="168" xfId="10" applyFont="1" applyBorder="1" applyAlignment="1">
      <alignment horizontal="center" vertical="center"/>
    </xf>
    <xf numFmtId="0" fontId="25" fillId="0" borderId="140" xfId="10" applyFont="1" applyBorder="1" applyAlignment="1">
      <alignment horizontal="center" vertical="center" wrapText="1"/>
    </xf>
    <xf numFmtId="0" fontId="25" fillId="0" borderId="57" xfId="10" applyFont="1" applyBorder="1" applyAlignment="1">
      <alignment horizontal="center" vertical="center"/>
    </xf>
    <xf numFmtId="0" fontId="25" fillId="0" borderId="60" xfId="10" applyFont="1" applyBorder="1" applyAlignment="1">
      <alignment horizontal="center" vertical="center" wrapText="1"/>
    </xf>
    <xf numFmtId="0" fontId="25" fillId="0" borderId="66" xfId="10" applyFont="1" applyBorder="1" applyAlignment="1">
      <alignment horizontal="center" vertical="center"/>
    </xf>
    <xf numFmtId="0" fontId="25" fillId="0" borderId="169" xfId="10" applyFont="1" applyBorder="1"/>
    <xf numFmtId="0" fontId="25" fillId="0" borderId="0" xfId="10" applyFont="1"/>
    <xf numFmtId="0" fontId="25" fillId="0" borderId="5" xfId="10" applyFont="1" applyBorder="1" applyAlignment="1">
      <alignment horizontal="center" vertical="center"/>
    </xf>
    <xf numFmtId="0" fontId="25" fillId="0" borderId="170" xfId="10" applyFont="1" applyBorder="1" applyAlignment="1">
      <alignment horizontal="center" vertical="center"/>
    </xf>
    <xf numFmtId="0" fontId="25" fillId="0" borderId="146" xfId="10" applyFont="1" applyBorder="1" applyAlignment="1">
      <alignment horizontal="center" vertical="center"/>
    </xf>
    <xf numFmtId="0" fontId="25" fillId="0" borderId="0" xfId="10" applyFont="1" applyAlignment="1">
      <alignment horizontal="center" vertical="center"/>
    </xf>
    <xf numFmtId="0" fontId="25" fillId="0" borderId="2" xfId="10" applyFont="1" applyBorder="1" applyAlignment="1">
      <alignment horizontal="center" vertical="center"/>
    </xf>
    <xf numFmtId="0" fontId="25" fillId="0" borderId="117" xfId="10" applyFont="1" applyBorder="1" applyAlignment="1">
      <alignment horizontal="center" vertical="center"/>
    </xf>
    <xf numFmtId="0" fontId="25" fillId="0" borderId="130" xfId="10" applyFont="1" applyBorder="1" applyAlignment="1">
      <alignment horizontal="center" vertical="center"/>
    </xf>
    <xf numFmtId="0" fontId="25" fillId="0" borderId="1" xfId="10" applyFont="1" applyBorder="1" applyAlignment="1">
      <alignment horizontal="center" vertical="center"/>
    </xf>
    <xf numFmtId="0" fontId="25" fillId="0" borderId="11" xfId="10" applyFont="1" applyBorder="1" applyAlignment="1">
      <alignment horizontal="center" vertical="center"/>
    </xf>
    <xf numFmtId="0" fontId="25" fillId="0" borderId="171" xfId="10" applyFont="1" applyBorder="1" applyAlignment="1">
      <alignment horizontal="center" vertical="center"/>
    </xf>
    <xf numFmtId="0" fontId="25" fillId="0" borderId="153" xfId="10" applyFont="1" applyBorder="1" applyAlignment="1">
      <alignment horizontal="center" vertical="center"/>
    </xf>
    <xf numFmtId="0" fontId="25" fillId="0" borderId="32" xfId="10" applyFont="1" applyBorder="1" applyAlignment="1">
      <alignment horizontal="center" vertical="center"/>
    </xf>
    <xf numFmtId="0" fontId="25" fillId="0" borderId="76" xfId="10" applyFont="1" applyBorder="1" applyAlignment="1">
      <alignment horizontal="center" vertical="center"/>
    </xf>
    <xf numFmtId="0" fontId="25" fillId="0" borderId="82" xfId="10" applyFont="1" applyBorder="1" applyAlignment="1">
      <alignment horizontal="center" vertical="center"/>
    </xf>
    <xf numFmtId="0" fontId="25" fillId="0" borderId="31" xfId="10" applyFont="1" applyBorder="1" applyAlignment="1">
      <alignment horizontal="center" vertical="center"/>
    </xf>
    <xf numFmtId="189" fontId="12" fillId="0" borderId="76" xfId="3" applyNumberFormat="1" applyFont="1" applyFill="1" applyBorder="1" applyAlignment="1" applyProtection="1">
      <alignment vertical="center"/>
    </xf>
    <xf numFmtId="189" fontId="12" fillId="0" borderId="79" xfId="3" applyNumberFormat="1" applyFont="1" applyFill="1" applyBorder="1" applyAlignment="1" applyProtection="1">
      <alignment vertical="center"/>
    </xf>
    <xf numFmtId="189" fontId="12" fillId="0" borderId="80" xfId="3" applyNumberFormat="1" applyFont="1" applyFill="1" applyBorder="1" applyAlignment="1" applyProtection="1">
      <alignment vertical="center"/>
    </xf>
    <xf numFmtId="189" fontId="12" fillId="0" borderId="31" xfId="3" applyNumberFormat="1" applyFont="1" applyFill="1" applyBorder="1" applyAlignment="1" applyProtection="1">
      <alignment vertical="center"/>
    </xf>
    <xf numFmtId="189" fontId="12" fillId="0" borderId="82" xfId="3" applyNumberFormat="1" applyFont="1" applyFill="1" applyBorder="1" applyAlignment="1" applyProtection="1">
      <alignment vertical="center"/>
    </xf>
    <xf numFmtId="189" fontId="12" fillId="0" borderId="83" xfId="3" applyNumberFormat="1" applyFont="1" applyFill="1" applyBorder="1" applyAlignment="1" applyProtection="1">
      <alignment vertical="center"/>
    </xf>
    <xf numFmtId="0" fontId="14" fillId="0" borderId="0" xfId="10" applyFont="1" applyAlignment="1">
      <alignment vertical="center"/>
    </xf>
    <xf numFmtId="188" fontId="14" fillId="0" borderId="0" xfId="10" applyNumberFormat="1" applyFont="1" applyAlignment="1">
      <alignment vertical="center"/>
    </xf>
    <xf numFmtId="0" fontId="25" fillId="0" borderId="194" xfId="10" applyFont="1" applyBorder="1" applyAlignment="1">
      <alignment horizontal="center" vertical="center"/>
    </xf>
    <xf numFmtId="0" fontId="25" fillId="0" borderId="102" xfId="10" applyFont="1" applyBorder="1" applyAlignment="1">
      <alignment horizontal="center" vertical="center"/>
    </xf>
    <xf numFmtId="0" fontId="25" fillId="0" borderId="108" xfId="10" applyFont="1" applyBorder="1" applyAlignment="1">
      <alignment horizontal="center" vertical="center"/>
    </xf>
    <xf numFmtId="0" fontId="25" fillId="0" borderId="105" xfId="10" applyFont="1" applyBorder="1" applyAlignment="1">
      <alignment horizontal="center" vertical="center"/>
    </xf>
    <xf numFmtId="189" fontId="12" fillId="0" borderId="102" xfId="3" applyNumberFormat="1" applyFont="1" applyFill="1" applyBorder="1" applyAlignment="1" applyProtection="1">
      <alignment vertical="center"/>
    </xf>
    <xf numFmtId="189" fontId="12" fillId="0" borderId="103" xfId="3" applyNumberFormat="1" applyFont="1" applyFill="1" applyBorder="1" applyAlignment="1" applyProtection="1">
      <alignment vertical="center"/>
    </xf>
    <xf numFmtId="189" fontId="12" fillId="0" borderId="106" xfId="3" applyNumberFormat="1" applyFont="1" applyFill="1" applyBorder="1" applyAlignment="1" applyProtection="1">
      <alignment vertical="center"/>
    </xf>
    <xf numFmtId="189" fontId="12" fillId="0" borderId="105" xfId="3" applyNumberFormat="1" applyFont="1" applyFill="1" applyBorder="1" applyAlignment="1" applyProtection="1">
      <alignment vertical="center"/>
    </xf>
    <xf numFmtId="189" fontId="12" fillId="0" borderId="108" xfId="3" applyNumberFormat="1" applyFont="1" applyFill="1" applyBorder="1" applyAlignment="1" applyProtection="1">
      <alignment vertical="center"/>
    </xf>
    <xf numFmtId="189" fontId="12" fillId="0" borderId="109" xfId="3" applyNumberFormat="1" applyFont="1" applyFill="1" applyBorder="1" applyAlignment="1" applyProtection="1">
      <alignment vertical="center"/>
    </xf>
    <xf numFmtId="0" fontId="25" fillId="0" borderId="198" xfId="10" applyFont="1" applyBorder="1" applyAlignment="1">
      <alignment horizontal="center" vertical="center"/>
    </xf>
    <xf numFmtId="0" fontId="25" fillId="0" borderId="97" xfId="10" applyFont="1" applyBorder="1" applyAlignment="1">
      <alignment horizontal="center" vertical="center"/>
    </xf>
    <xf numFmtId="0" fontId="25" fillId="0" borderId="100" xfId="10" applyFont="1" applyBorder="1" applyAlignment="1">
      <alignment horizontal="center" vertical="center"/>
    </xf>
    <xf numFmtId="0" fontId="25" fillId="0" borderId="96" xfId="10" applyFont="1" applyBorder="1" applyAlignment="1">
      <alignment horizontal="center" vertical="center"/>
    </xf>
    <xf numFmtId="189" fontId="12" fillId="0" borderId="97" xfId="3" applyNumberFormat="1" applyFont="1" applyFill="1" applyBorder="1" applyAlignment="1" applyProtection="1">
      <alignment vertical="center"/>
    </xf>
    <xf numFmtId="189" fontId="12" fillId="0" borderId="77" xfId="3" applyNumberFormat="1" applyFont="1" applyFill="1" applyBorder="1" applyAlignment="1" applyProtection="1">
      <alignment vertical="center"/>
    </xf>
    <xf numFmtId="189" fontId="12" fillId="0" borderId="7" xfId="3" applyNumberFormat="1" applyFont="1" applyFill="1" applyBorder="1" applyAlignment="1" applyProtection="1">
      <alignment vertical="center"/>
    </xf>
    <xf numFmtId="189" fontId="12" fillId="0" borderId="96" xfId="3" applyNumberFormat="1" applyFont="1" applyFill="1" applyBorder="1" applyAlignment="1" applyProtection="1">
      <alignment vertical="center"/>
    </xf>
    <xf numFmtId="189" fontId="12" fillId="0" borderId="100" xfId="3" applyNumberFormat="1" applyFont="1" applyFill="1" applyBorder="1" applyAlignment="1" applyProtection="1">
      <alignment vertical="center"/>
    </xf>
    <xf numFmtId="189" fontId="12" fillId="0" borderId="101" xfId="3" applyNumberFormat="1" applyFont="1" applyFill="1" applyBorder="1" applyAlignment="1" applyProtection="1">
      <alignment vertical="center"/>
    </xf>
    <xf numFmtId="0" fontId="25" fillId="0" borderId="38" xfId="10" applyFont="1" applyBorder="1" applyAlignment="1">
      <alignment horizontal="center" vertical="center"/>
    </xf>
    <xf numFmtId="0" fontId="25" fillId="0" borderId="90" xfId="10" applyFont="1" applyBorder="1" applyAlignment="1">
      <alignment horizontal="center" vertical="center"/>
    </xf>
    <xf numFmtId="0" fontId="25" fillId="0" borderId="94" xfId="10" applyFont="1" applyBorder="1" applyAlignment="1">
      <alignment horizontal="center" vertical="center"/>
    </xf>
    <xf numFmtId="0" fontId="25" fillId="0" borderId="37" xfId="10" applyFont="1" applyBorder="1" applyAlignment="1">
      <alignment horizontal="center" vertical="center"/>
    </xf>
    <xf numFmtId="189" fontId="12" fillId="0" borderId="90" xfId="3" applyNumberFormat="1" applyFont="1" applyFill="1" applyBorder="1" applyAlignment="1" applyProtection="1">
      <alignment vertical="center"/>
    </xf>
    <xf numFmtId="189" fontId="12" fillId="0" borderId="91" xfId="3" applyNumberFormat="1" applyFont="1" applyFill="1" applyBorder="1" applyAlignment="1" applyProtection="1">
      <alignment vertical="center"/>
    </xf>
    <xf numFmtId="189" fontId="12" fillId="0" borderId="13" xfId="3" applyNumberFormat="1" applyFont="1" applyFill="1" applyBorder="1" applyAlignment="1" applyProtection="1">
      <alignment vertical="center"/>
    </xf>
    <xf numFmtId="189" fontId="12" fillId="0" borderId="37" xfId="3" applyNumberFormat="1" applyFont="1" applyFill="1" applyBorder="1" applyAlignment="1" applyProtection="1">
      <alignment vertical="center"/>
    </xf>
    <xf numFmtId="189" fontId="12" fillId="0" borderId="94" xfId="3" applyNumberFormat="1" applyFont="1" applyFill="1" applyBorder="1" applyAlignment="1" applyProtection="1">
      <alignment vertical="center"/>
    </xf>
    <xf numFmtId="189" fontId="12" fillId="0" borderId="95" xfId="3" applyNumberFormat="1" applyFont="1" applyFill="1" applyBorder="1" applyAlignment="1" applyProtection="1">
      <alignment vertical="center"/>
    </xf>
    <xf numFmtId="189" fontId="12" fillId="0" borderId="6" xfId="3" applyNumberFormat="1" applyFont="1" applyFill="1" applyBorder="1" applyAlignment="1" applyProtection="1">
      <alignment vertical="center"/>
    </xf>
    <xf numFmtId="189" fontId="12" fillId="0" borderId="183" xfId="3" applyNumberFormat="1" applyFont="1" applyFill="1" applyBorder="1" applyAlignment="1" applyProtection="1">
      <alignment vertical="center"/>
    </xf>
    <xf numFmtId="0" fontId="25" fillId="0" borderId="20" xfId="10" applyFont="1" applyBorder="1" applyAlignment="1">
      <alignment horizontal="center" vertical="center"/>
    </xf>
    <xf numFmtId="0" fontId="25" fillId="0" borderId="60" xfId="10" applyFont="1" applyBorder="1" applyAlignment="1">
      <alignment horizontal="center" vertical="center"/>
    </xf>
    <xf numFmtId="0" fontId="25" fillId="0" borderId="143" xfId="10" applyFont="1" applyBorder="1" applyAlignment="1">
      <alignment horizontal="center" vertical="center"/>
    </xf>
    <xf numFmtId="0" fontId="25" fillId="0" borderId="190" xfId="10" applyFont="1" applyBorder="1" applyAlignment="1">
      <alignment horizontal="center" vertical="center"/>
    </xf>
    <xf numFmtId="189" fontId="12" fillId="0" borderId="141" xfId="3" applyNumberFormat="1" applyFont="1" applyFill="1" applyBorder="1" applyAlignment="1" applyProtection="1">
      <alignment vertical="center"/>
    </xf>
    <xf numFmtId="189" fontId="12" fillId="0" borderId="142" xfId="3" applyNumberFormat="1" applyFont="1" applyFill="1" applyBorder="1" applyAlignment="1" applyProtection="1">
      <alignment vertical="center"/>
    </xf>
    <xf numFmtId="189" fontId="12" fillId="0" borderId="191" xfId="3" applyNumberFormat="1" applyFont="1" applyFill="1" applyBorder="1" applyAlignment="1" applyProtection="1">
      <alignment vertical="center"/>
    </xf>
    <xf numFmtId="189" fontId="12" fillId="0" borderId="190" xfId="3" applyNumberFormat="1" applyFont="1" applyFill="1" applyBorder="1" applyAlignment="1" applyProtection="1">
      <alignment vertical="center"/>
    </xf>
    <xf numFmtId="189" fontId="12" fillId="0" borderId="143" xfId="3" applyNumberFormat="1" applyFont="1" applyFill="1" applyBorder="1" applyAlignment="1" applyProtection="1">
      <alignment vertical="center"/>
    </xf>
    <xf numFmtId="189" fontId="12" fillId="0" borderId="182" xfId="3" applyNumberFormat="1" applyFont="1" applyFill="1" applyBorder="1" applyAlignment="1" applyProtection="1">
      <alignment vertical="center"/>
    </xf>
    <xf numFmtId="0" fontId="25" fillId="0" borderId="27" xfId="10" applyFont="1" applyBorder="1" applyAlignment="1">
      <alignment horizontal="center" vertical="center"/>
    </xf>
    <xf numFmtId="0" fontId="25" fillId="0" borderId="55" xfId="10" applyFont="1" applyBorder="1" applyAlignment="1">
      <alignment horizontal="center" vertical="center"/>
    </xf>
    <xf numFmtId="0" fontId="25" fillId="0" borderId="174" xfId="10" applyFont="1" applyBorder="1" applyAlignment="1">
      <alignment horizontal="center" vertical="center"/>
    </xf>
    <xf numFmtId="0" fontId="25" fillId="0" borderId="45" xfId="10" applyFont="1" applyBorder="1" applyAlignment="1">
      <alignment horizontal="center" vertical="center"/>
    </xf>
    <xf numFmtId="189" fontId="12" fillId="0" borderId="175" xfId="3" applyNumberFormat="1" applyFont="1" applyFill="1" applyBorder="1" applyAlignment="1" applyProtection="1">
      <alignment vertical="center"/>
    </xf>
    <xf numFmtId="189" fontId="12" fillId="0" borderId="185" xfId="3" applyNumberFormat="1" applyFont="1" applyFill="1" applyBorder="1" applyAlignment="1" applyProtection="1">
      <alignment vertical="center"/>
    </xf>
    <xf numFmtId="189" fontId="12" fillId="0" borderId="210" xfId="3" applyNumberFormat="1" applyFont="1" applyFill="1" applyBorder="1" applyAlignment="1" applyProtection="1">
      <alignment vertical="center"/>
    </xf>
    <xf numFmtId="189" fontId="12" fillId="0" borderId="45" xfId="3" applyNumberFormat="1" applyFont="1" applyFill="1" applyBorder="1" applyAlignment="1" applyProtection="1">
      <alignment vertical="center"/>
    </xf>
    <xf numFmtId="189" fontId="12" fillId="0" borderId="174" xfId="3" applyNumberFormat="1" applyFont="1" applyFill="1" applyBorder="1" applyAlignment="1" applyProtection="1">
      <alignment vertical="center"/>
    </xf>
    <xf numFmtId="189" fontId="12" fillId="0" borderId="189" xfId="3" applyNumberFormat="1" applyFont="1" applyFill="1" applyBorder="1" applyAlignment="1" applyProtection="1">
      <alignment vertical="center"/>
    </xf>
    <xf numFmtId="0" fontId="25" fillId="0" borderId="0" xfId="10" applyFont="1"/>
    <xf numFmtId="188" fontId="14" fillId="0" borderId="0" xfId="10" applyNumberFormat="1" applyFont="1"/>
    <xf numFmtId="188" fontId="25" fillId="0" borderId="0" xfId="10" applyNumberFormat="1" applyFont="1"/>
    <xf numFmtId="0" fontId="60" fillId="0" borderId="0" xfId="10" applyFont="1"/>
    <xf numFmtId="0" fontId="25" fillId="0" borderId="0" xfId="10" applyFont="1" applyAlignment="1">
      <alignment horizontal="right" vertical="center"/>
    </xf>
    <xf numFmtId="0" fontId="25" fillId="0" borderId="0" xfId="10" applyFont="1" applyAlignment="1">
      <alignment horizontal="right"/>
    </xf>
    <xf numFmtId="0" fontId="25" fillId="0" borderId="141" xfId="10" applyFont="1" applyBorder="1" applyAlignment="1">
      <alignment horizontal="center" vertical="center" wrapText="1"/>
    </xf>
    <xf numFmtId="0" fontId="25" fillId="0" borderId="142" xfId="10" applyFont="1" applyBorder="1" applyAlignment="1">
      <alignment horizontal="center" vertical="center"/>
    </xf>
    <xf numFmtId="0" fontId="25" fillId="0" borderId="142" xfId="10" applyFont="1" applyBorder="1" applyAlignment="1">
      <alignment horizontal="center" vertical="center" wrapText="1"/>
    </xf>
    <xf numFmtId="0" fontId="25" fillId="0" borderId="180" xfId="10" applyFont="1" applyBorder="1" applyAlignment="1">
      <alignment horizontal="center" vertical="center" wrapText="1"/>
    </xf>
    <xf numFmtId="0" fontId="25" fillId="0" borderId="182" xfId="10" applyFont="1" applyBorder="1" applyAlignment="1">
      <alignment horizontal="center" vertical="center"/>
    </xf>
    <xf numFmtId="0" fontId="25" fillId="0" borderId="84" xfId="10" applyFont="1" applyBorder="1" applyAlignment="1">
      <alignment horizontal="center" vertical="center"/>
    </xf>
    <xf numFmtId="0" fontId="25" fillId="0" borderId="85" xfId="10" applyFont="1" applyBorder="1" applyAlignment="1">
      <alignment horizontal="center" vertical="center"/>
    </xf>
    <xf numFmtId="0" fontId="25" fillId="0" borderId="88" xfId="10" applyFont="1" applyBorder="1" applyAlignment="1">
      <alignment horizontal="center" vertical="center"/>
    </xf>
    <xf numFmtId="0" fontId="25" fillId="0" borderId="86" xfId="10" applyFont="1" applyBorder="1" applyAlignment="1">
      <alignment horizontal="center" vertical="center"/>
    </xf>
    <xf numFmtId="0" fontId="25" fillId="0" borderId="89" xfId="10" applyFont="1" applyBorder="1" applyAlignment="1">
      <alignment horizontal="center" vertical="center"/>
    </xf>
    <xf numFmtId="0" fontId="25" fillId="0" borderId="91" xfId="10" applyFont="1" applyBorder="1" applyAlignment="1">
      <alignment horizontal="center" vertical="center"/>
    </xf>
    <xf numFmtId="0" fontId="25" fillId="0" borderId="92" xfId="10" applyFont="1" applyBorder="1" applyAlignment="1">
      <alignment horizontal="center" vertical="center"/>
    </xf>
    <xf numFmtId="0" fontId="25" fillId="0" borderId="95" xfId="10" applyFont="1" applyBorder="1" applyAlignment="1">
      <alignment horizontal="center" vertical="center"/>
    </xf>
    <xf numFmtId="0" fontId="25" fillId="0" borderId="154" xfId="10" applyFont="1" applyBorder="1" applyAlignment="1">
      <alignment horizontal="center" vertical="center"/>
    </xf>
    <xf numFmtId="0" fontId="25" fillId="0" borderId="79" xfId="10" applyFont="1" applyBorder="1" applyAlignment="1">
      <alignment horizontal="center" vertical="center"/>
    </xf>
    <xf numFmtId="0" fontId="25" fillId="0" borderId="138" xfId="10" applyFont="1" applyBorder="1" applyAlignment="1">
      <alignment horizontal="center" vertical="center"/>
    </xf>
    <xf numFmtId="189" fontId="12" fillId="0" borderId="76" xfId="3" applyNumberFormat="1" applyFont="1" applyBorder="1" applyAlignment="1">
      <alignment vertical="center"/>
    </xf>
    <xf numFmtId="189" fontId="12" fillId="0" borderId="79" xfId="3" applyNumberFormat="1" applyFont="1" applyBorder="1" applyAlignment="1">
      <alignment vertical="center"/>
    </xf>
    <xf numFmtId="189" fontId="12" fillId="0" borderId="82" xfId="3" applyNumberFormat="1" applyFont="1" applyBorder="1" applyAlignment="1">
      <alignment vertical="center"/>
    </xf>
    <xf numFmtId="189" fontId="12" fillId="0" borderId="80" xfId="3" applyNumberFormat="1" applyFont="1" applyFill="1" applyBorder="1" applyAlignment="1">
      <alignment vertical="center"/>
    </xf>
    <xf numFmtId="189" fontId="12" fillId="0" borderId="33" xfId="3" applyNumberFormat="1" applyFont="1" applyFill="1" applyBorder="1" applyAlignment="1">
      <alignment vertical="center"/>
    </xf>
    <xf numFmtId="0" fontId="25" fillId="0" borderId="155" xfId="10" applyFont="1" applyBorder="1" applyAlignment="1">
      <alignment horizontal="center" vertical="center"/>
    </xf>
    <xf numFmtId="0" fontId="25" fillId="0" borderId="103" xfId="10" applyFont="1" applyBorder="1" applyAlignment="1">
      <alignment horizontal="center" vertical="center"/>
    </xf>
    <xf numFmtId="0" fontId="25" fillId="0" borderId="156" xfId="10" applyFont="1" applyBorder="1" applyAlignment="1">
      <alignment horizontal="center" vertical="center"/>
    </xf>
    <xf numFmtId="189" fontId="12" fillId="0" borderId="102" xfId="3" applyNumberFormat="1" applyFont="1" applyBorder="1" applyAlignment="1">
      <alignment vertical="center"/>
    </xf>
    <xf numFmtId="189" fontId="12" fillId="0" borderId="103" xfId="3" applyNumberFormat="1" applyFont="1" applyBorder="1" applyAlignment="1">
      <alignment vertical="center"/>
    </xf>
    <xf numFmtId="189" fontId="12" fillId="0" borderId="108" xfId="3" applyNumberFormat="1" applyFont="1" applyBorder="1" applyAlignment="1">
      <alignment vertical="center"/>
    </xf>
    <xf numFmtId="189" fontId="12" fillId="0" borderId="106" xfId="3" applyNumberFormat="1" applyFont="1" applyFill="1" applyBorder="1" applyAlignment="1">
      <alignment vertical="center"/>
    </xf>
    <xf numFmtId="189" fontId="12" fillId="0" borderId="209" xfId="3" applyNumberFormat="1" applyFont="1" applyFill="1" applyBorder="1" applyAlignment="1">
      <alignment vertical="center"/>
    </xf>
    <xf numFmtId="0" fontId="18" fillId="0" borderId="147" xfId="10" applyFont="1" applyBorder="1" applyAlignment="1">
      <alignment horizontal="center" vertical="center"/>
    </xf>
    <xf numFmtId="0" fontId="18" fillId="0" borderId="77" xfId="10" applyFont="1" applyBorder="1" applyAlignment="1">
      <alignment horizontal="center" vertical="center"/>
    </xf>
    <xf numFmtId="0" fontId="25" fillId="0" borderId="77" xfId="10" applyFont="1" applyBorder="1" applyAlignment="1">
      <alignment horizontal="center" vertical="center"/>
    </xf>
    <xf numFmtId="0" fontId="25" fillId="0" borderId="6" xfId="10" applyFont="1" applyBorder="1" applyAlignment="1">
      <alignment horizontal="center" vertical="center"/>
    </xf>
    <xf numFmtId="189" fontId="12" fillId="0" borderId="97" xfId="3" applyNumberFormat="1" applyFont="1" applyBorder="1" applyAlignment="1">
      <alignment vertical="center"/>
    </xf>
    <xf numFmtId="189" fontId="12" fillId="0" borderId="77" xfId="3" applyNumberFormat="1" applyFont="1" applyBorder="1" applyAlignment="1">
      <alignment vertical="center"/>
    </xf>
    <xf numFmtId="189" fontId="12" fillId="0" borderId="100" xfId="3" applyNumberFormat="1" applyFont="1" applyBorder="1" applyAlignment="1">
      <alignment vertical="center"/>
    </xf>
    <xf numFmtId="189" fontId="12" fillId="0" borderId="7" xfId="3" applyNumberFormat="1" applyFont="1" applyFill="1" applyBorder="1" applyAlignment="1">
      <alignment vertical="center"/>
    </xf>
    <xf numFmtId="189" fontId="12" fillId="0" borderId="218" xfId="3" applyNumberFormat="1" applyFont="1" applyFill="1" applyBorder="1" applyAlignment="1">
      <alignment vertical="center"/>
    </xf>
    <xf numFmtId="0" fontId="18" fillId="0" borderId="149" xfId="10" applyFont="1" applyBorder="1" applyAlignment="1">
      <alignment horizontal="center" vertical="center"/>
    </xf>
    <xf numFmtId="0" fontId="18" fillId="0" borderId="91" xfId="10" applyFont="1" applyBorder="1" applyAlignment="1">
      <alignment horizontal="center" vertical="center"/>
    </xf>
    <xf numFmtId="0" fontId="25" fillId="0" borderId="12" xfId="10" applyFont="1" applyBorder="1" applyAlignment="1">
      <alignment horizontal="center" vertical="center"/>
    </xf>
    <xf numFmtId="189" fontId="12" fillId="0" borderId="90" xfId="3" applyNumberFormat="1" applyFont="1" applyBorder="1" applyAlignment="1">
      <alignment vertical="center"/>
    </xf>
    <xf numFmtId="189" fontId="12" fillId="0" borderId="91" xfId="3" applyNumberFormat="1" applyFont="1" applyBorder="1" applyAlignment="1">
      <alignment vertical="center"/>
    </xf>
    <xf numFmtId="189" fontId="12" fillId="0" borderId="94" xfId="3" applyNumberFormat="1" applyFont="1" applyBorder="1" applyAlignment="1">
      <alignment vertical="center"/>
    </xf>
    <xf numFmtId="189" fontId="12" fillId="0" borderId="13" xfId="3" applyNumberFormat="1" applyFont="1" applyFill="1" applyBorder="1" applyAlignment="1">
      <alignment vertical="center"/>
    </xf>
    <xf numFmtId="189" fontId="12" fillId="0" borderId="39" xfId="3" applyNumberFormat="1" applyFont="1" applyFill="1" applyBorder="1" applyAlignment="1">
      <alignment vertical="center"/>
    </xf>
    <xf numFmtId="0" fontId="18" fillId="0" borderId="154" xfId="10" applyFont="1" applyBorder="1" applyAlignment="1">
      <alignment horizontal="center" vertical="center"/>
    </xf>
    <xf numFmtId="0" fontId="18" fillId="0" borderId="79" xfId="10" applyFont="1" applyBorder="1" applyAlignment="1">
      <alignment horizontal="center" vertical="center"/>
    </xf>
    <xf numFmtId="0" fontId="18" fillId="0" borderId="155" xfId="10" applyFont="1" applyBorder="1" applyAlignment="1">
      <alignment horizontal="center" vertical="center"/>
    </xf>
    <xf numFmtId="0" fontId="18" fillId="0" borderId="103" xfId="10" applyFont="1" applyBorder="1" applyAlignment="1">
      <alignment horizontal="center" vertical="center"/>
    </xf>
    <xf numFmtId="0" fontId="25" fillId="0" borderId="147" xfId="10" applyFont="1" applyBorder="1" applyAlignment="1">
      <alignment horizontal="center" vertical="center"/>
    </xf>
    <xf numFmtId="0" fontId="25" fillId="0" borderId="149" xfId="10" applyFont="1" applyBorder="1" applyAlignment="1">
      <alignment horizontal="center" vertical="center"/>
    </xf>
    <xf numFmtId="189" fontId="12" fillId="0" borderId="106" xfId="3" applyNumberFormat="1" applyFont="1" applyFill="1" applyBorder="1" applyAlignment="1">
      <alignment vertical="center" shrinkToFit="1"/>
    </xf>
    <xf numFmtId="189" fontId="12" fillId="0" borderId="209" xfId="3" applyNumberFormat="1" applyFont="1" applyFill="1" applyBorder="1" applyAlignment="1">
      <alignment vertical="center" shrinkToFit="1"/>
    </xf>
    <xf numFmtId="0" fontId="25" fillId="0" borderId="257" xfId="10" applyFont="1" applyBorder="1" applyAlignment="1">
      <alignment horizontal="center" vertical="center"/>
    </xf>
    <xf numFmtId="0" fontId="25" fillId="0" borderId="211" xfId="10" applyFont="1" applyBorder="1" applyAlignment="1">
      <alignment horizontal="center" vertical="center"/>
    </xf>
    <xf numFmtId="189" fontId="12" fillId="0" borderId="216" xfId="3" applyNumberFormat="1" applyFont="1" applyFill="1" applyBorder="1" applyAlignment="1" applyProtection="1">
      <alignment vertical="center"/>
    </xf>
    <xf numFmtId="0" fontId="25" fillId="0" borderId="184" xfId="10" applyFont="1" applyBorder="1" applyAlignment="1">
      <alignment horizontal="center" vertical="center"/>
    </xf>
    <xf numFmtId="0" fontId="25" fillId="0" borderId="185" xfId="10" applyFont="1" applyBorder="1" applyAlignment="1">
      <alignment horizontal="center" vertical="center"/>
    </xf>
    <xf numFmtId="0" fontId="25" fillId="0" borderId="188" xfId="10" applyFont="1" applyBorder="1" applyAlignment="1">
      <alignment horizontal="center" vertical="center"/>
    </xf>
    <xf numFmtId="189" fontId="12" fillId="0" borderId="219" xfId="3" applyNumberFormat="1" applyFont="1" applyFill="1" applyBorder="1" applyAlignment="1" applyProtection="1">
      <alignment vertical="center"/>
    </xf>
    <xf numFmtId="0" fontId="25" fillId="0" borderId="0" xfId="10" applyFont="1" applyAlignment="1">
      <alignment horizontal="center"/>
    </xf>
    <xf numFmtId="197" fontId="64" fillId="0" borderId="207" xfId="3" applyNumberFormat="1" applyFont="1" applyFill="1" applyBorder="1" applyAlignment="1" applyProtection="1">
      <alignment vertical="center"/>
      <protection locked="0"/>
    </xf>
    <xf numFmtId="197" fontId="64" fillId="0" borderId="252" xfId="3" applyNumberFormat="1" applyFont="1" applyFill="1" applyBorder="1" applyAlignment="1" applyProtection="1">
      <alignment vertical="center"/>
      <protection locked="0"/>
    </xf>
    <xf numFmtId="197" fontId="64" fillId="0" borderId="217" xfId="3" applyNumberFormat="1" applyFont="1" applyFill="1" applyBorder="1" applyAlignment="1" applyProtection="1">
      <alignment vertical="center"/>
      <protection locked="0"/>
    </xf>
    <xf numFmtId="197" fontId="64" fillId="0" borderId="204" xfId="3" applyNumberFormat="1" applyFont="1" applyFill="1" applyBorder="1" applyAlignment="1">
      <alignment vertical="center"/>
    </xf>
    <xf numFmtId="197" fontId="64" fillId="0" borderId="252" xfId="3" applyNumberFormat="1" applyFont="1" applyFill="1" applyBorder="1" applyAlignment="1">
      <alignment vertical="center"/>
    </xf>
    <xf numFmtId="38" fontId="65" fillId="0" borderId="258" xfId="3" applyFont="1" applyFill="1" applyBorder="1" applyAlignment="1">
      <alignment vertical="center"/>
    </xf>
    <xf numFmtId="38" fontId="64" fillId="0" borderId="192" xfId="3" applyFont="1" applyFill="1" applyBorder="1" applyAlignment="1" applyProtection="1">
      <alignment vertical="center"/>
      <protection locked="0"/>
    </xf>
    <xf numFmtId="38" fontId="64" fillId="0" borderId="78" xfId="3" applyFont="1" applyFill="1" applyBorder="1" applyAlignment="1" applyProtection="1">
      <alignment vertical="center"/>
      <protection locked="0"/>
    </xf>
    <xf numFmtId="38" fontId="64" fillId="0" borderId="30" xfId="3" applyFont="1" applyFill="1" applyBorder="1" applyAlignment="1">
      <alignment vertical="center"/>
    </xf>
    <xf numFmtId="38" fontId="64" fillId="0" borderId="76" xfId="3" applyFont="1" applyFill="1" applyBorder="1" applyAlignment="1">
      <alignment vertical="center"/>
    </xf>
    <xf numFmtId="198" fontId="64" fillId="0" borderId="83" xfId="3" applyNumberFormat="1" applyFont="1" applyFill="1" applyBorder="1" applyAlignment="1">
      <alignment vertical="center"/>
    </xf>
    <xf numFmtId="38" fontId="64" fillId="0" borderId="103" xfId="3" applyFont="1" applyFill="1" applyBorder="1" applyAlignment="1" applyProtection="1">
      <alignment vertical="center"/>
      <protection locked="0"/>
    </xf>
    <xf numFmtId="38" fontId="64" fillId="0" borderId="156" xfId="3" applyFont="1" applyFill="1" applyBorder="1" applyAlignment="1" applyProtection="1">
      <alignment vertical="center"/>
      <protection locked="0"/>
    </xf>
    <xf numFmtId="38" fontId="64" fillId="0" borderId="42" xfId="3" applyFont="1" applyFill="1" applyBorder="1" applyAlignment="1">
      <alignment vertical="center"/>
    </xf>
    <xf numFmtId="38" fontId="64" fillId="0" borderId="102" xfId="3" applyFont="1" applyFill="1" applyBorder="1" applyAlignment="1">
      <alignment vertical="center"/>
    </xf>
    <xf numFmtId="198" fontId="64" fillId="0" borderId="107" xfId="3" applyNumberFormat="1" applyFont="1" applyFill="1" applyBorder="1" applyAlignment="1">
      <alignment vertical="center"/>
    </xf>
    <xf numFmtId="38" fontId="64" fillId="0" borderId="79" xfId="3" applyFont="1" applyFill="1" applyBorder="1" applyAlignment="1" applyProtection="1">
      <alignment vertical="center"/>
      <protection locked="0"/>
    </xf>
    <xf numFmtId="38" fontId="64" fillId="0" borderId="138" xfId="3" applyFont="1" applyFill="1" applyBorder="1" applyAlignment="1" applyProtection="1">
      <alignment vertical="center"/>
      <protection locked="0"/>
    </xf>
    <xf numFmtId="38" fontId="34" fillId="0" borderId="132" xfId="3" applyFont="1" applyFill="1" applyBorder="1" applyAlignment="1">
      <alignment vertical="center"/>
    </xf>
    <xf numFmtId="38" fontId="64" fillId="0" borderId="124" xfId="3" applyFont="1" applyFill="1" applyBorder="1" applyAlignment="1" applyProtection="1">
      <alignment vertical="center"/>
      <protection locked="0"/>
    </xf>
    <xf numFmtId="38" fontId="64" fillId="0" borderId="153" xfId="3" applyFont="1" applyFill="1" applyBorder="1" applyAlignment="1" applyProtection="1">
      <alignment vertical="center"/>
      <protection locked="0"/>
    </xf>
    <xf numFmtId="38" fontId="64" fillId="0" borderId="54" xfId="3" applyFont="1" applyFill="1" applyBorder="1" applyAlignment="1">
      <alignment vertical="center"/>
    </xf>
    <xf numFmtId="38" fontId="64" fillId="0" borderId="123" xfId="3" applyFont="1" applyFill="1" applyBorder="1" applyAlignment="1">
      <alignment vertical="center"/>
    </xf>
    <xf numFmtId="198" fontId="64" fillId="0" borderId="128" xfId="3" applyNumberFormat="1" applyFont="1" applyFill="1" applyBorder="1" applyAlignment="1">
      <alignment vertical="center"/>
    </xf>
    <xf numFmtId="197" fontId="64" fillId="0" borderId="208" xfId="3" applyNumberFormat="1" applyFont="1" applyFill="1" applyBorder="1" applyAlignment="1" applyProtection="1">
      <alignment vertical="center"/>
      <protection locked="0"/>
    </xf>
    <xf numFmtId="197" fontId="64" fillId="0" borderId="199" xfId="3" applyNumberFormat="1" applyFont="1" applyFill="1" applyBorder="1" applyAlignment="1">
      <alignment vertical="center"/>
    </xf>
    <xf numFmtId="38" fontId="65" fillId="0" borderId="161" xfId="3" applyFont="1" applyFill="1" applyBorder="1" applyAlignment="1">
      <alignment vertical="center"/>
    </xf>
    <xf numFmtId="38" fontId="34" fillId="0" borderId="103" xfId="3" applyFont="1" applyFill="1" applyBorder="1" applyAlignment="1" applyProtection="1">
      <alignment vertical="center"/>
      <protection locked="0"/>
    </xf>
    <xf numFmtId="38" fontId="34" fillId="0" borderId="156" xfId="3" applyFont="1" applyFill="1" applyBorder="1" applyAlignment="1" applyProtection="1">
      <alignment vertical="center"/>
      <protection locked="0"/>
    </xf>
    <xf numFmtId="198" fontId="64" fillId="0" borderId="126" xfId="3" applyNumberFormat="1" applyFont="1" applyFill="1" applyBorder="1" applyAlignment="1">
      <alignment vertical="center"/>
    </xf>
    <xf numFmtId="38" fontId="64" fillId="0" borderId="166" xfId="3" applyFont="1" applyFill="1" applyBorder="1" applyAlignment="1">
      <alignment vertical="center"/>
    </xf>
    <xf numFmtId="38" fontId="64" fillId="0" borderId="171" xfId="3" applyFont="1" applyFill="1" applyBorder="1" applyAlignment="1">
      <alignment vertical="center"/>
    </xf>
    <xf numFmtId="38" fontId="64" fillId="0" borderId="114" xfId="3" applyFont="1" applyFill="1" applyBorder="1" applyAlignment="1" applyProtection="1">
      <alignment vertical="center"/>
      <protection locked="0"/>
    </xf>
    <xf numFmtId="38" fontId="64" fillId="0" borderId="3" xfId="3" applyFont="1" applyFill="1" applyBorder="1" applyAlignment="1" applyProtection="1">
      <alignment vertical="center"/>
      <protection locked="0"/>
    </xf>
    <xf numFmtId="38" fontId="64" fillId="0" borderId="51" xfId="3" applyFont="1" applyFill="1" applyBorder="1" applyAlignment="1">
      <alignment vertical="center"/>
    </xf>
    <xf numFmtId="38" fontId="64" fillId="0" borderId="195" xfId="3" applyFont="1" applyFill="1" applyBorder="1" applyAlignment="1">
      <alignment vertical="center"/>
    </xf>
    <xf numFmtId="197" fontId="64" fillId="0" borderId="207" xfId="3" applyNumberFormat="1" applyFont="1" applyFill="1" applyBorder="1" applyAlignment="1">
      <alignment vertical="center"/>
    </xf>
    <xf numFmtId="197" fontId="64" fillId="0" borderId="208" xfId="3" applyNumberFormat="1" applyFont="1" applyFill="1" applyBorder="1" applyAlignment="1">
      <alignment vertical="center"/>
    </xf>
    <xf numFmtId="0" fontId="1" fillId="0" borderId="145" xfId="10" applyBorder="1" applyAlignment="1">
      <alignment horizontal="center" vertical="center" textRotation="255" shrinkToFit="1"/>
    </xf>
    <xf numFmtId="38" fontId="64" fillId="0" borderId="79" xfId="3" applyFont="1" applyFill="1" applyBorder="1" applyAlignment="1">
      <alignment vertical="center"/>
    </xf>
    <xf numFmtId="38" fontId="64" fillId="0" borderId="138" xfId="3" applyFont="1" applyFill="1" applyBorder="1" applyAlignment="1">
      <alignment vertical="center"/>
    </xf>
    <xf numFmtId="38" fontId="64" fillId="0" borderId="103" xfId="3" applyFont="1" applyFill="1" applyBorder="1" applyAlignment="1">
      <alignment vertical="center"/>
    </xf>
    <xf numFmtId="38" fontId="64" fillId="0" borderId="156" xfId="3" applyFont="1" applyFill="1" applyBorder="1" applyAlignment="1">
      <alignment vertical="center"/>
    </xf>
    <xf numFmtId="0" fontId="1" fillId="0" borderId="150" xfId="10" applyBorder="1" applyAlignment="1">
      <alignment horizontal="center" vertical="center" textRotation="255" shrinkToFit="1"/>
    </xf>
    <xf numFmtId="38" fontId="64" fillId="0" borderId="72" xfId="3" applyFont="1" applyFill="1" applyBorder="1" applyAlignment="1">
      <alignment vertical="center"/>
    </xf>
    <xf numFmtId="38" fontId="64" fillId="0" borderId="25" xfId="3" applyFont="1" applyFill="1" applyBorder="1" applyAlignment="1">
      <alignment vertical="center"/>
    </xf>
    <xf numFmtId="38" fontId="64" fillId="0" borderId="70" xfId="3" applyFont="1" applyFill="1" applyBorder="1" applyAlignment="1">
      <alignment vertical="center"/>
    </xf>
    <xf numFmtId="198" fontId="64" fillId="0" borderId="74" xfId="3" applyNumberFormat="1" applyFont="1" applyFill="1" applyBorder="1" applyAlignment="1">
      <alignment vertical="center"/>
    </xf>
    <xf numFmtId="38" fontId="16" fillId="0" borderId="0" xfId="7" applyNumberFormat="1" applyFont="1" applyAlignment="1" applyProtection="1">
      <alignment vertical="top"/>
    </xf>
    <xf numFmtId="38" fontId="35" fillId="0" borderId="0" xfId="7" applyNumberFormat="1" applyFont="1" applyProtection="1"/>
    <xf numFmtId="38" fontId="18" fillId="0" borderId="0" xfId="7" applyNumberFormat="1" applyFont="1" applyProtection="1"/>
    <xf numFmtId="38" fontId="18" fillId="0" borderId="0" xfId="7" applyNumberFormat="1" applyFont="1" applyAlignment="1" applyProtection="1">
      <alignment horizontal="right"/>
    </xf>
    <xf numFmtId="38" fontId="56" fillId="0" borderId="15" xfId="7" applyNumberFormat="1" applyFont="1" applyBorder="1" applyAlignment="1" applyProtection="1">
      <alignment horizontal="center" vertical="center"/>
    </xf>
    <xf numFmtId="38" fontId="56" fillId="0" borderId="57" xfId="7" applyNumberFormat="1" applyFont="1" applyBorder="1" applyAlignment="1" applyProtection="1">
      <alignment horizontal="center" vertical="center"/>
    </xf>
    <xf numFmtId="38" fontId="56" fillId="0" borderId="57" xfId="7" applyNumberFormat="1" applyFont="1" applyBorder="1" applyAlignment="1" applyProtection="1">
      <alignment horizontal="right" vertical="center"/>
    </xf>
    <xf numFmtId="38" fontId="56" fillId="0" borderId="190" xfId="7" applyNumberFormat="1" applyFont="1" applyBorder="1" applyAlignment="1" applyProtection="1">
      <alignment horizontal="center" vertical="center"/>
    </xf>
    <xf numFmtId="38" fontId="56" fillId="0" borderId="180" xfId="7" applyNumberFormat="1" applyFont="1" applyBorder="1" applyAlignment="1" applyProtection="1">
      <alignment horizontal="center" vertical="center"/>
    </xf>
    <xf numFmtId="38" fontId="56" fillId="0" borderId="191" xfId="7" applyNumberFormat="1" applyFont="1" applyBorder="1" applyAlignment="1" applyProtection="1">
      <alignment horizontal="center" vertical="center"/>
    </xf>
    <xf numFmtId="38" fontId="56" fillId="0" borderId="61" xfId="7" applyNumberFormat="1" applyFont="1" applyBorder="1" applyAlignment="1" applyProtection="1">
      <alignment horizontal="center" vertical="center" textRotation="255" shrinkToFit="1"/>
    </xf>
    <xf numFmtId="38" fontId="56" fillId="0" borderId="140" xfId="7" applyNumberFormat="1" applyFont="1" applyBorder="1" applyAlignment="1" applyProtection="1">
      <alignment horizontal="center" shrinkToFit="1"/>
    </xf>
    <xf numFmtId="38" fontId="56" fillId="0" borderId="168" xfId="7" applyNumberFormat="1" applyFont="1" applyBorder="1" applyAlignment="1" applyProtection="1">
      <alignment horizontal="center" shrinkToFit="1"/>
    </xf>
    <xf numFmtId="38" fontId="56" fillId="0" borderId="63" xfId="7" applyNumberFormat="1" applyFont="1" applyBorder="1" applyAlignment="1" applyProtection="1">
      <alignment horizontal="center" vertical="top" textRotation="255" wrapText="1"/>
    </xf>
    <xf numFmtId="38" fontId="56" fillId="0" borderId="65" xfId="7" applyNumberFormat="1" applyFont="1" applyBorder="1" applyAlignment="1" applyProtection="1">
      <alignment horizontal="center" vertical="top" textRotation="255" wrapText="1"/>
    </xf>
    <xf numFmtId="38" fontId="56" fillId="0" borderId="0" xfId="7" applyNumberFormat="1" applyFont="1" applyProtection="1"/>
    <xf numFmtId="38" fontId="56" fillId="0" borderId="169" xfId="7" applyNumberFormat="1" applyFont="1" applyBorder="1" applyAlignment="1" applyProtection="1">
      <alignment vertical="center"/>
    </xf>
    <xf numFmtId="38" fontId="56" fillId="0" borderId="0" xfId="7" applyNumberFormat="1" applyFont="1" applyAlignment="1" applyProtection="1">
      <alignment vertical="center"/>
    </xf>
    <xf numFmtId="38" fontId="56" fillId="0" borderId="0" xfId="7" applyNumberFormat="1" applyFont="1" applyAlignment="1" applyProtection="1">
      <alignment horizontal="center" vertical="center"/>
    </xf>
    <xf numFmtId="38" fontId="56" fillId="0" borderId="84" xfId="7" applyNumberFormat="1" applyFont="1" applyBorder="1" applyAlignment="1" applyProtection="1">
      <alignment horizontal="center" vertical="center" shrinkToFit="1"/>
    </xf>
    <xf numFmtId="38" fontId="56" fillId="0" borderId="85" xfId="7" applyNumberFormat="1" applyFont="1" applyBorder="1" applyAlignment="1" applyProtection="1">
      <alignment horizontal="center" vertical="center" shrinkToFit="1"/>
    </xf>
    <xf numFmtId="38" fontId="56" fillId="0" borderId="88" xfId="7" applyNumberFormat="1" applyFont="1" applyBorder="1" applyAlignment="1" applyProtection="1">
      <alignment horizontal="center" vertical="center" shrinkToFit="1"/>
    </xf>
    <xf numFmtId="38" fontId="56" fillId="0" borderId="102" xfId="7" applyNumberFormat="1" applyFont="1" applyBorder="1" applyAlignment="1" applyProtection="1">
      <alignment horizontal="center" vertical="center" shrinkToFit="1"/>
    </xf>
    <xf numFmtId="38" fontId="56" fillId="0" borderId="108" xfId="7" applyNumberFormat="1" applyFont="1" applyBorder="1" applyAlignment="1" applyProtection="1">
      <alignment horizontal="center" vertical="center" wrapText="1"/>
    </xf>
    <xf numFmtId="38" fontId="56" fillId="0" borderId="88" xfId="7" applyNumberFormat="1" applyFont="1" applyBorder="1" applyAlignment="1" applyProtection="1">
      <alignment horizontal="center" vertical="center"/>
    </xf>
    <xf numFmtId="38" fontId="56" fillId="0" borderId="85" xfId="7" applyNumberFormat="1" applyFont="1" applyBorder="1" applyAlignment="1" applyProtection="1">
      <alignment horizontal="center" vertical="center"/>
    </xf>
    <xf numFmtId="0" fontId="19" fillId="0" borderId="133" xfId="10" applyFont="1" applyBorder="1" applyAlignment="1">
      <alignment horizontal="center" vertical="center" textRotation="255" shrinkToFit="1"/>
    </xf>
    <xf numFmtId="38" fontId="56" fillId="0" borderId="138" xfId="7" applyNumberFormat="1" applyFont="1" applyBorder="1" applyAlignment="1" applyProtection="1">
      <alignment horizontal="center" vertical="top" shrinkToFit="1"/>
    </xf>
    <xf numFmtId="38" fontId="56" fillId="0" borderId="192" xfId="7" applyNumberFormat="1" applyFont="1" applyBorder="1" applyAlignment="1" applyProtection="1">
      <alignment horizontal="center" vertical="top" shrinkToFit="1"/>
    </xf>
    <xf numFmtId="38" fontId="56" fillId="0" borderId="134" xfId="7" applyNumberFormat="1" applyFont="1" applyBorder="1" applyAlignment="1" applyProtection="1">
      <alignment horizontal="center" vertical="top" textRotation="255" wrapText="1"/>
    </xf>
    <xf numFmtId="38" fontId="56" fillId="0" borderId="136" xfId="7" applyNumberFormat="1" applyFont="1" applyBorder="1" applyAlignment="1" applyProtection="1">
      <alignment horizontal="center" vertical="top" textRotation="255" wrapText="1"/>
    </xf>
    <xf numFmtId="38" fontId="56" fillId="0" borderId="130" xfId="7" applyNumberFormat="1" applyFont="1" applyBorder="1" applyAlignment="1" applyProtection="1">
      <alignment horizontal="left" vertical="center"/>
    </xf>
    <xf numFmtId="38" fontId="56" fillId="0" borderId="1" xfId="7" applyNumberFormat="1" applyFont="1" applyBorder="1" applyAlignment="1" applyProtection="1">
      <alignment horizontal="left" vertical="center"/>
    </xf>
    <xf numFmtId="38" fontId="56" fillId="0" borderId="1" xfId="7" applyNumberFormat="1" applyFont="1" applyBorder="1" applyAlignment="1" applyProtection="1">
      <alignment horizontal="center" vertical="center"/>
    </xf>
    <xf numFmtId="38" fontId="56" fillId="0" borderId="90" xfId="7" applyNumberFormat="1" applyFont="1" applyBorder="1" applyAlignment="1" applyProtection="1">
      <alignment horizontal="center" vertical="center" shrinkToFit="1"/>
    </xf>
    <xf numFmtId="38" fontId="56" fillId="0" borderId="91" xfId="7" applyNumberFormat="1" applyFont="1" applyBorder="1" applyAlignment="1" applyProtection="1">
      <alignment horizontal="center" vertical="center" shrinkToFit="1"/>
    </xf>
    <xf numFmtId="38" fontId="56" fillId="0" borderId="94" xfId="7" applyNumberFormat="1" applyFont="1" applyBorder="1" applyAlignment="1" applyProtection="1">
      <alignment horizontal="center" vertical="center" shrinkToFit="1"/>
    </xf>
    <xf numFmtId="38" fontId="56" fillId="0" borderId="123" xfId="7" applyNumberFormat="1" applyFont="1" applyBorder="1" applyAlignment="1" applyProtection="1">
      <alignment horizontal="center" vertical="center" shrinkToFit="1"/>
    </xf>
    <xf numFmtId="38" fontId="56" fillId="0" borderId="127" xfId="7" applyNumberFormat="1" applyFont="1" applyBorder="1" applyAlignment="1" applyProtection="1">
      <alignment horizontal="center" vertical="center" wrapText="1"/>
    </xf>
    <xf numFmtId="38" fontId="56" fillId="0" borderId="94" xfId="7" applyNumberFormat="1" applyFont="1" applyBorder="1" applyAlignment="1" applyProtection="1">
      <alignment horizontal="center" vertical="center"/>
    </xf>
    <xf numFmtId="38" fontId="56" fillId="0" borderId="91" xfId="7" applyNumberFormat="1" applyFont="1" applyBorder="1" applyAlignment="1" applyProtection="1">
      <alignment horizontal="center" vertical="center"/>
    </xf>
    <xf numFmtId="38" fontId="56" fillId="0" borderId="94" xfId="7" applyNumberFormat="1" applyFont="1" applyBorder="1" applyAlignment="1" applyProtection="1">
      <alignment horizontal="center" vertical="center"/>
    </xf>
    <xf numFmtId="0" fontId="19" fillId="0" borderId="123" xfId="10" applyFont="1" applyBorder="1" applyAlignment="1">
      <alignment horizontal="center" vertical="center" textRotation="255" shrinkToFit="1"/>
    </xf>
    <xf numFmtId="38" fontId="56" fillId="0" borderId="124" xfId="7" applyNumberFormat="1" applyFont="1" applyBorder="1" applyAlignment="1" applyProtection="1">
      <alignment horizontal="center" vertical="top" textRotation="255" wrapText="1"/>
    </xf>
    <xf numFmtId="38" fontId="56" fillId="0" borderId="126" xfId="7" applyNumberFormat="1" applyFont="1" applyBorder="1" applyAlignment="1" applyProtection="1">
      <alignment horizontal="center" vertical="top" textRotation="255" wrapText="1"/>
    </xf>
    <xf numFmtId="38" fontId="56" fillId="0" borderId="147" xfId="7" applyNumberFormat="1" applyFont="1" applyBorder="1" applyAlignment="1" applyProtection="1">
      <alignment horizontal="center" vertical="center" textRotation="255"/>
    </xf>
    <xf numFmtId="38" fontId="56" fillId="0" borderId="98" xfId="7" applyNumberFormat="1" applyFont="1" applyBorder="1" applyAlignment="1" applyProtection="1">
      <alignment horizontal="center" vertical="center" textRotation="255"/>
    </xf>
    <xf numFmtId="38" fontId="56" fillId="0" borderId="98" xfId="7" applyNumberFormat="1" applyFont="1" applyBorder="1" applyAlignment="1" applyProtection="1">
      <alignment horizontal="distributed" vertical="center"/>
    </xf>
    <xf numFmtId="38" fontId="56" fillId="0" borderId="78" xfId="7" applyNumberFormat="1" applyFont="1" applyBorder="1" applyAlignment="1" applyProtection="1">
      <alignment horizontal="center" vertical="center"/>
    </xf>
    <xf numFmtId="38" fontId="13" fillId="0" borderId="76" xfId="7" applyNumberFormat="1" applyFont="1" applyBorder="1" applyAlignment="1" applyProtection="1">
      <alignment horizontal="right" vertical="center" shrinkToFit="1"/>
      <protection locked="0"/>
    </xf>
    <xf numFmtId="38" fontId="13" fillId="0" borderId="79" xfId="7" applyNumberFormat="1" applyFont="1" applyBorder="1" applyAlignment="1" applyProtection="1">
      <alignment horizontal="right" vertical="center" shrinkToFit="1"/>
      <protection locked="0"/>
    </xf>
    <xf numFmtId="38" fontId="13" fillId="0" borderId="82" xfId="7" applyNumberFormat="1" applyFont="1" applyBorder="1" applyAlignment="1" applyProtection="1">
      <alignment horizontal="right" vertical="center" shrinkToFit="1"/>
    </xf>
    <xf numFmtId="38" fontId="13" fillId="0" borderId="192" xfId="7" applyNumberFormat="1" applyFont="1" applyBorder="1" applyAlignment="1" applyProtection="1">
      <alignment horizontal="right" vertical="center" shrinkToFit="1"/>
      <protection locked="0"/>
    </xf>
    <xf numFmtId="38" fontId="13" fillId="0" borderId="138" xfId="7" applyNumberFormat="1" applyFont="1" applyBorder="1" applyAlignment="1" applyProtection="1">
      <alignment horizontal="right" vertical="center" shrinkToFit="1"/>
      <protection locked="0"/>
    </xf>
    <xf numFmtId="38" fontId="13" fillId="0" borderId="82" xfId="7" applyNumberFormat="1" applyFont="1" applyBorder="1" applyAlignment="1" applyProtection="1">
      <alignment horizontal="right" vertical="center" shrinkToFit="1"/>
      <protection locked="0"/>
    </xf>
    <xf numFmtId="38" fontId="13" fillId="0" borderId="81" xfId="7" applyNumberFormat="1" applyFont="1" applyBorder="1" applyAlignment="1" applyProtection="1">
      <alignment horizontal="right" vertical="center" shrinkToFit="1"/>
      <protection locked="0"/>
    </xf>
    <xf numFmtId="38" fontId="56" fillId="0" borderId="148" xfId="7" applyNumberFormat="1" applyFont="1" applyBorder="1" applyAlignment="1" applyProtection="1">
      <alignment horizontal="center" vertical="center" textRotation="255"/>
    </xf>
    <xf numFmtId="38" fontId="56" fillId="0" borderId="86" xfId="7" applyNumberFormat="1" applyFont="1" applyBorder="1" applyAlignment="1" applyProtection="1">
      <alignment horizontal="center" vertical="center" textRotation="255"/>
    </xf>
    <xf numFmtId="38" fontId="56" fillId="0" borderId="86" xfId="7" applyNumberFormat="1" applyFont="1" applyBorder="1" applyAlignment="1" applyProtection="1">
      <alignment horizontal="distributed" vertical="center"/>
    </xf>
    <xf numFmtId="38" fontId="56" fillId="0" borderId="86" xfId="7" applyNumberFormat="1" applyFont="1" applyBorder="1" applyAlignment="1" applyProtection="1">
      <alignment horizontal="center" vertical="center"/>
    </xf>
    <xf numFmtId="38" fontId="13" fillId="0" borderId="84" xfId="7" applyNumberFormat="1" applyFont="1" applyBorder="1" applyAlignment="1" applyProtection="1">
      <alignment horizontal="right" vertical="center" shrinkToFit="1"/>
      <protection locked="0"/>
    </xf>
    <xf numFmtId="38" fontId="13" fillId="0" borderId="85" xfId="7" applyNumberFormat="1" applyFont="1" applyBorder="1" applyAlignment="1" applyProtection="1">
      <alignment horizontal="right" vertical="center" shrinkToFit="1"/>
      <protection locked="0"/>
    </xf>
    <xf numFmtId="38" fontId="13" fillId="0" borderId="164" xfId="7" applyNumberFormat="1" applyFont="1" applyBorder="1" applyAlignment="1" applyProtection="1">
      <alignment horizontal="right" vertical="center" shrinkToFit="1"/>
      <protection locked="0"/>
    </xf>
    <xf numFmtId="38" fontId="13" fillId="0" borderId="88" xfId="7" applyNumberFormat="1" applyFont="1" applyBorder="1" applyAlignment="1" applyProtection="1">
      <alignment horizontal="right" vertical="center" shrinkToFit="1"/>
    </xf>
    <xf numFmtId="38" fontId="13" fillId="0" borderId="88" xfId="7" applyNumberFormat="1" applyFont="1" applyBorder="1" applyAlignment="1" applyProtection="1">
      <alignment horizontal="right" vertical="center" shrinkToFit="1"/>
      <protection locked="0"/>
    </xf>
    <xf numFmtId="38" fontId="13" fillId="0" borderId="87" xfId="7" applyNumberFormat="1" applyFont="1" applyBorder="1" applyAlignment="1" applyProtection="1">
      <alignment horizontal="right" vertical="center" shrinkToFit="1"/>
      <protection locked="0"/>
    </xf>
    <xf numFmtId="38" fontId="56" fillId="0" borderId="149" xfId="7" applyNumberFormat="1" applyFont="1" applyBorder="1" applyAlignment="1" applyProtection="1">
      <alignment horizontal="center" vertical="center" textRotation="255"/>
    </xf>
    <xf numFmtId="38" fontId="56" fillId="0" borderId="92" xfId="7" applyNumberFormat="1" applyFont="1" applyBorder="1" applyAlignment="1" applyProtection="1">
      <alignment horizontal="center" vertical="center" textRotation="255"/>
    </xf>
    <xf numFmtId="38" fontId="56" fillId="0" borderId="92" xfId="7" applyNumberFormat="1" applyFont="1" applyBorder="1" applyAlignment="1" applyProtection="1">
      <alignment horizontal="distributed" vertical="center"/>
    </xf>
    <xf numFmtId="38" fontId="56" fillId="0" borderId="92" xfId="7" applyNumberFormat="1" applyFont="1" applyBorder="1" applyAlignment="1" applyProtection="1">
      <alignment horizontal="center" vertical="center"/>
    </xf>
    <xf numFmtId="38" fontId="13" fillId="0" borderId="90" xfId="7" applyNumberFormat="1" applyFont="1" applyBorder="1" applyAlignment="1" applyProtection="1">
      <alignment horizontal="right" vertical="center" shrinkToFit="1"/>
    </xf>
    <xf numFmtId="38" fontId="13" fillId="0" borderId="91" xfId="7" applyNumberFormat="1" applyFont="1" applyBorder="1" applyAlignment="1" applyProtection="1">
      <alignment horizontal="right" vertical="center" shrinkToFit="1"/>
    </xf>
    <xf numFmtId="38" fontId="13" fillId="0" borderId="94" xfId="7" applyNumberFormat="1" applyFont="1" applyBorder="1" applyAlignment="1" applyProtection="1">
      <alignment horizontal="right" vertical="center" shrinkToFit="1"/>
    </xf>
    <xf numFmtId="38" fontId="13" fillId="0" borderId="162" xfId="7" applyNumberFormat="1" applyFont="1" applyBorder="1" applyAlignment="1" applyProtection="1">
      <alignment horizontal="right" vertical="center" shrinkToFit="1"/>
    </xf>
    <xf numFmtId="38" fontId="13" fillId="0" borderId="12" xfId="7" applyNumberFormat="1" applyFont="1" applyBorder="1" applyAlignment="1" applyProtection="1">
      <alignment horizontal="right" vertical="center" shrinkToFit="1"/>
    </xf>
    <xf numFmtId="38" fontId="13" fillId="0" borderId="93" xfId="7" applyNumberFormat="1" applyFont="1" applyBorder="1" applyAlignment="1" applyProtection="1">
      <alignment horizontal="right" vertical="center" shrinkToFit="1"/>
    </xf>
    <xf numFmtId="38" fontId="13" fillId="0" borderId="8" xfId="7" applyNumberFormat="1" applyFont="1" applyBorder="1" applyAlignment="1" applyProtection="1">
      <alignment horizontal="right" vertical="center" shrinkToFit="1"/>
      <protection locked="0"/>
    </xf>
    <xf numFmtId="38" fontId="13" fillId="0" borderId="85" xfId="7" quotePrefix="1" applyNumberFormat="1" applyFont="1" applyBorder="1" applyAlignment="1" applyProtection="1">
      <alignment horizontal="right" vertical="center" shrinkToFit="1"/>
    </xf>
    <xf numFmtId="38" fontId="13" fillId="0" borderId="88" xfId="7" quotePrefix="1" applyNumberFormat="1" applyFont="1" applyBorder="1" applyAlignment="1" applyProtection="1">
      <alignment horizontal="right" vertical="center" shrinkToFit="1"/>
    </xf>
    <xf numFmtId="38" fontId="13" fillId="0" borderId="164" xfId="7" quotePrefix="1" applyNumberFormat="1" applyFont="1" applyBorder="1" applyAlignment="1" applyProtection="1">
      <alignment horizontal="right" vertical="center" shrinkToFit="1"/>
    </xf>
    <xf numFmtId="38" fontId="17" fillId="0" borderId="87" xfId="7" quotePrefix="1" applyNumberFormat="1" applyFont="1" applyBorder="1" applyAlignment="1" applyProtection="1">
      <alignment horizontal="right" vertical="center" shrinkToFit="1"/>
    </xf>
    <xf numFmtId="38" fontId="17" fillId="0" borderId="85" xfId="7" quotePrefix="1" applyNumberFormat="1" applyFont="1" applyBorder="1" applyAlignment="1" applyProtection="1">
      <alignment horizontal="right" vertical="center" shrinkToFit="1"/>
    </xf>
    <xf numFmtId="38" fontId="17" fillId="0" borderId="88" xfId="7" quotePrefix="1" applyNumberFormat="1" applyFont="1" applyBorder="1" applyAlignment="1" applyProtection="1">
      <alignment horizontal="right" vertical="center" shrinkToFit="1"/>
    </xf>
    <xf numFmtId="38" fontId="17" fillId="0" borderId="164" xfId="7" quotePrefix="1" applyNumberFormat="1" applyFont="1" applyBorder="1" applyAlignment="1" applyProtection="1">
      <alignment horizontal="right" vertical="center" shrinkToFit="1"/>
    </xf>
    <xf numFmtId="38" fontId="56" fillId="0" borderId="155" xfId="7" applyNumberFormat="1" applyFont="1" applyBorder="1" applyAlignment="1" applyProtection="1">
      <alignment horizontal="center" vertical="center" textRotation="255"/>
    </xf>
    <xf numFmtId="38" fontId="56" fillId="0" borderId="104" xfId="7" applyNumberFormat="1" applyFont="1" applyBorder="1" applyAlignment="1" applyProtection="1">
      <alignment horizontal="center" vertical="center" textRotation="255"/>
    </xf>
    <xf numFmtId="38" fontId="56" fillId="0" borderId="104" xfId="7" applyNumberFormat="1" applyFont="1" applyBorder="1" applyAlignment="1" applyProtection="1">
      <alignment horizontal="center" vertical="center"/>
    </xf>
    <xf numFmtId="38" fontId="17" fillId="0" borderId="102" xfId="7" applyNumberFormat="1" applyFont="1" applyBorder="1" applyAlignment="1" applyProtection="1">
      <alignment horizontal="right" vertical="center" shrinkToFit="1"/>
    </xf>
    <xf numFmtId="38" fontId="17" fillId="0" borderId="103" xfId="7" applyNumberFormat="1" applyFont="1" applyBorder="1" applyAlignment="1" applyProtection="1">
      <alignment horizontal="right" vertical="center" shrinkToFit="1"/>
    </xf>
    <xf numFmtId="38" fontId="17" fillId="0" borderId="108" xfId="7" applyNumberFormat="1" applyFont="1" applyBorder="1" applyAlignment="1" applyProtection="1">
      <alignment horizontal="right" vertical="center" shrinkToFit="1"/>
    </xf>
    <xf numFmtId="38" fontId="17" fillId="0" borderId="166" xfId="7" applyNumberFormat="1" applyFont="1" applyBorder="1" applyAlignment="1" applyProtection="1">
      <alignment horizontal="right" vertical="center" shrinkToFit="1"/>
    </xf>
    <xf numFmtId="38" fontId="13" fillId="0" borderId="156" xfId="7" applyNumberFormat="1" applyFont="1" applyBorder="1" applyAlignment="1" applyProtection="1">
      <alignment horizontal="right" vertical="center" shrinkToFit="1"/>
    </xf>
    <xf numFmtId="38" fontId="17" fillId="0" borderId="37" xfId="7" applyNumberFormat="1" applyFont="1" applyBorder="1" applyAlignment="1" applyProtection="1">
      <alignment horizontal="right" vertical="center" shrinkToFit="1"/>
    </xf>
    <xf numFmtId="38" fontId="17" fillId="0" borderId="12" xfId="7" applyNumberFormat="1" applyFont="1" applyBorder="1" applyAlignment="1" applyProtection="1">
      <alignment horizontal="right" vertical="center" shrinkToFit="1"/>
    </xf>
    <xf numFmtId="38" fontId="17" fillId="0" borderId="94" xfId="7" applyNumberFormat="1" applyFont="1" applyBorder="1" applyAlignment="1" applyProtection="1">
      <alignment horizontal="right" vertical="center" shrinkToFit="1"/>
    </xf>
    <xf numFmtId="38" fontId="17" fillId="0" borderId="76" xfId="7" applyNumberFormat="1" applyFont="1" applyBorder="1" applyAlignment="1" applyProtection="1">
      <alignment horizontal="right" vertical="center" shrinkToFit="1"/>
      <protection locked="0"/>
    </xf>
    <xf numFmtId="38" fontId="17" fillId="0" borderId="103" xfId="7" quotePrefix="1" applyNumberFormat="1" applyFont="1" applyBorder="1" applyAlignment="1" applyProtection="1">
      <alignment horizontal="right" vertical="center" shrinkToFit="1"/>
    </xf>
    <xf numFmtId="38" fontId="17" fillId="0" borderId="108" xfId="7" quotePrefix="1" applyNumberFormat="1" applyFont="1" applyBorder="1" applyAlignment="1" applyProtection="1">
      <alignment horizontal="right" vertical="center" shrinkToFit="1"/>
    </xf>
    <xf numFmtId="38" fontId="17" fillId="0" borderId="166" xfId="7" quotePrefix="1" applyNumberFormat="1" applyFont="1" applyBorder="1" applyAlignment="1" applyProtection="1">
      <alignment horizontal="right" vertical="center" shrinkToFit="1"/>
    </xf>
    <xf numFmtId="38" fontId="17" fillId="0" borderId="107" xfId="7" quotePrefix="1" applyNumberFormat="1" applyFont="1" applyBorder="1" applyAlignment="1" applyProtection="1">
      <alignment horizontal="right" vertical="center" shrinkToFit="1"/>
    </xf>
    <xf numFmtId="38" fontId="56" fillId="0" borderId="119" xfId="7" applyNumberFormat="1" applyFont="1" applyBorder="1" applyAlignment="1" applyProtection="1">
      <alignment horizontal="center" vertical="center"/>
    </xf>
    <xf numFmtId="38" fontId="56" fillId="0" borderId="120" xfId="7" applyNumberFormat="1" applyFont="1" applyBorder="1" applyAlignment="1" applyProtection="1">
      <alignment horizontal="center" vertical="center"/>
    </xf>
    <xf numFmtId="38" fontId="56" fillId="0" borderId="69" xfId="7" applyNumberFormat="1" applyFont="1" applyBorder="1" applyAlignment="1" applyProtection="1">
      <alignment horizontal="center" vertical="center"/>
    </xf>
    <xf numFmtId="38" fontId="17" fillId="0" borderId="67" xfId="7" applyNumberFormat="1" applyFont="1" applyBorder="1" applyAlignment="1" applyProtection="1">
      <alignment horizontal="right" vertical="center" shrinkToFit="1"/>
    </xf>
    <xf numFmtId="38" fontId="17" fillId="0" borderId="68" xfId="7" applyNumberFormat="1" applyFont="1" applyBorder="1" applyAlignment="1" applyProtection="1">
      <alignment horizontal="right" vertical="center" shrinkToFit="1"/>
    </xf>
    <xf numFmtId="38" fontId="17" fillId="0" borderId="121" xfId="7" applyNumberFormat="1" applyFont="1" applyBorder="1" applyAlignment="1" applyProtection="1">
      <alignment horizontal="right" vertical="center" shrinkToFit="1"/>
    </xf>
    <xf numFmtId="38" fontId="17" fillId="0" borderId="167" xfId="7" applyNumberFormat="1" applyFont="1" applyBorder="1" applyAlignment="1" applyProtection="1">
      <alignment horizontal="right" vertical="center" shrinkToFit="1"/>
    </xf>
    <xf numFmtId="38" fontId="17" fillId="0" borderId="158" xfId="7" applyNumberFormat="1" applyFont="1" applyBorder="1" applyAlignment="1" applyProtection="1">
      <alignment horizontal="right" vertical="center" shrinkToFit="1"/>
    </xf>
    <xf numFmtId="38" fontId="17" fillId="0" borderId="71" xfId="7" applyNumberFormat="1" applyFont="1" applyBorder="1" applyAlignment="1" applyProtection="1">
      <alignment horizontal="right" vertical="center" shrinkToFit="1"/>
    </xf>
    <xf numFmtId="38" fontId="53" fillId="0" borderId="0" xfId="7" applyNumberFormat="1" applyFont="1" applyAlignment="1" applyProtection="1">
      <alignment vertical="center"/>
    </xf>
    <xf numFmtId="38" fontId="53" fillId="0" borderId="0" xfId="7" applyNumberFormat="1" applyFont="1" applyProtection="1"/>
    <xf numFmtId="0" fontId="1" fillId="0" borderId="57" xfId="10" applyBorder="1" applyAlignment="1">
      <alignment vertical="center"/>
    </xf>
    <xf numFmtId="200" fontId="25" fillId="0" borderId="97" xfId="9" applyNumberFormat="1" applyFont="1" applyBorder="1" applyAlignment="1">
      <alignment vertical="center"/>
    </xf>
    <xf numFmtId="200" fontId="25" fillId="0" borderId="6" xfId="9" applyNumberFormat="1" applyFont="1" applyBorder="1" applyAlignment="1">
      <alignment vertical="center"/>
    </xf>
    <xf numFmtId="0" fontId="1" fillId="0" borderId="217" xfId="10" applyBorder="1" applyAlignment="1">
      <alignment horizontal="center" vertical="center"/>
    </xf>
    <xf numFmtId="0" fontId="1" fillId="0" borderId="252" xfId="10" applyBorder="1" applyAlignment="1">
      <alignment horizontal="center" vertical="center"/>
    </xf>
    <xf numFmtId="0" fontId="1" fillId="0" borderId="0" xfId="10" applyAlignment="1">
      <alignment horizontal="center" vertical="center"/>
    </xf>
    <xf numFmtId="0" fontId="1" fillId="0" borderId="132" xfId="10" applyBorder="1" applyAlignment="1">
      <alignment horizontal="center" vertical="center"/>
    </xf>
    <xf numFmtId="0" fontId="1" fillId="0" borderId="78" xfId="10" applyBorder="1" applyAlignment="1">
      <alignment vertical="center"/>
    </xf>
    <xf numFmtId="0" fontId="1" fillId="0" borderId="192" xfId="10" applyBorder="1" applyAlignment="1">
      <alignment vertical="center"/>
    </xf>
    <xf numFmtId="205" fontId="1" fillId="0" borderId="78" xfId="10" applyNumberFormat="1" applyBorder="1" applyAlignment="1">
      <alignment vertical="center"/>
    </xf>
    <xf numFmtId="205" fontId="1" fillId="0" borderId="192" xfId="10" applyNumberFormat="1" applyBorder="1" applyAlignment="1">
      <alignment vertical="center"/>
    </xf>
    <xf numFmtId="205" fontId="1" fillId="0" borderId="78" xfId="10" applyNumberFormat="1" applyBorder="1" applyAlignment="1">
      <alignment horizontal="center" vertical="center"/>
    </xf>
    <xf numFmtId="205" fontId="1" fillId="0" borderId="80" xfId="10" applyNumberFormat="1" applyBorder="1" applyAlignment="1">
      <alignment horizontal="center" vertical="center"/>
    </xf>
    <xf numFmtId="205" fontId="1" fillId="0" borderId="83" xfId="10" applyNumberFormat="1" applyBorder="1" applyAlignment="1">
      <alignment vertical="center"/>
    </xf>
    <xf numFmtId="0" fontId="1" fillId="0" borderId="170" xfId="10" applyBorder="1" applyAlignment="1">
      <alignment horizontal="center" vertical="center"/>
    </xf>
    <xf numFmtId="0" fontId="1" fillId="0" borderId="135" xfId="10" applyBorder="1" applyAlignment="1">
      <alignment horizontal="center" vertical="center"/>
    </xf>
    <xf numFmtId="38" fontId="25" fillId="0" borderId="209" xfId="3" applyFont="1" applyFill="1" applyBorder="1" applyAlignment="1">
      <alignment vertical="center"/>
    </xf>
    <xf numFmtId="201" fontId="25" fillId="0" borderId="105" xfId="9" applyNumberFormat="1" applyFont="1" applyBorder="1" applyAlignment="1" applyProtection="1">
      <alignment horizontal="center" vertical="center"/>
      <protection locked="0"/>
    </xf>
    <xf numFmtId="201" fontId="25" fillId="0" borderId="109" xfId="9" applyNumberFormat="1" applyFont="1" applyBorder="1" applyAlignment="1" applyProtection="1">
      <alignment horizontal="center" vertical="center"/>
      <protection locked="0"/>
    </xf>
    <xf numFmtId="38" fontId="25" fillId="0" borderId="33" xfId="3" applyFont="1" applyFill="1" applyBorder="1" applyAlignment="1">
      <alignment vertical="center"/>
    </xf>
    <xf numFmtId="205" fontId="1" fillId="0" borderId="80" xfId="10" applyNumberFormat="1" applyBorder="1" applyAlignment="1">
      <alignment vertical="center"/>
    </xf>
    <xf numFmtId="0" fontId="1" fillId="0" borderId="57" xfId="10" applyBorder="1" applyAlignment="1">
      <alignment horizontal="center" vertical="center"/>
    </xf>
    <xf numFmtId="0" fontId="1" fillId="0" borderId="168" xfId="10" applyBorder="1" applyAlignment="1">
      <alignment horizontal="center" vertical="center"/>
    </xf>
    <xf numFmtId="0" fontId="1" fillId="0" borderId="16" xfId="10" applyBorder="1" applyAlignment="1">
      <alignment horizontal="center" vertical="center"/>
    </xf>
    <xf numFmtId="0" fontId="1" fillId="0" borderId="111" xfId="10" applyBorder="1" applyAlignment="1">
      <alignment horizontal="center" vertical="center"/>
    </xf>
    <xf numFmtId="205" fontId="1" fillId="0" borderId="14" xfId="10" applyNumberFormat="1" applyBorder="1" applyAlignment="1">
      <alignment vertical="center"/>
    </xf>
    <xf numFmtId="205" fontId="1" fillId="0" borderId="177" xfId="10" applyNumberFormat="1" applyBorder="1" applyAlignment="1">
      <alignment vertical="center"/>
    </xf>
    <xf numFmtId="205" fontId="25" fillId="0" borderId="96" xfId="9" applyNumberFormat="1" applyFont="1" applyBorder="1" applyAlignment="1" applyProtection="1">
      <alignment vertical="center"/>
      <protection locked="0"/>
    </xf>
    <xf numFmtId="201" fontId="25" fillId="0" borderId="98" xfId="9" applyNumberFormat="1" applyFont="1" applyBorder="1" applyAlignment="1" applyProtection="1">
      <alignment horizontal="center" vertical="center"/>
      <protection locked="0"/>
    </xf>
    <xf numFmtId="201" fontId="1" fillId="0" borderId="98" xfId="10" applyNumberFormat="1" applyBorder="1" applyAlignment="1">
      <alignment horizontal="center" vertical="center"/>
    </xf>
    <xf numFmtId="201" fontId="1" fillId="0" borderId="183" xfId="10" applyNumberFormat="1" applyBorder="1" applyAlignment="1">
      <alignment horizontal="center" vertical="center"/>
    </xf>
    <xf numFmtId="205" fontId="25" fillId="0" borderId="6" xfId="9" applyNumberFormat="1" applyFont="1" applyBorder="1" applyAlignment="1" applyProtection="1">
      <alignment vertical="center"/>
      <protection locked="0"/>
    </xf>
    <xf numFmtId="201" fontId="1" fillId="0" borderId="98" xfId="10" applyNumberFormat="1" applyBorder="1" applyAlignment="1">
      <alignment horizontal="center" vertical="center" shrinkToFit="1"/>
    </xf>
    <xf numFmtId="201" fontId="1" fillId="0" borderId="183" xfId="10" applyNumberFormat="1" applyBorder="1" applyAlignment="1">
      <alignment horizontal="center" vertical="center" shrinkToFit="1"/>
    </xf>
    <xf numFmtId="205" fontId="25" fillId="0" borderId="31" xfId="9" applyNumberFormat="1" applyFont="1" applyBorder="1" applyAlignment="1">
      <alignment vertical="center"/>
    </xf>
    <xf numFmtId="0" fontId="25" fillId="0" borderId="78" xfId="9" applyFont="1" applyBorder="1" applyAlignment="1">
      <alignment horizontal="right" vertical="center"/>
    </xf>
    <xf numFmtId="0" fontId="25" fillId="0" borderId="80" xfId="9" applyFont="1" applyBorder="1" applyAlignment="1">
      <alignment vertical="center"/>
    </xf>
    <xf numFmtId="187" fontId="25" fillId="0" borderId="83" xfId="9" applyNumberFormat="1" applyFont="1" applyBorder="1" applyAlignment="1">
      <alignment vertical="center"/>
    </xf>
    <xf numFmtId="205" fontId="25" fillId="0" borderId="10" xfId="9" applyNumberFormat="1" applyFont="1" applyBorder="1" applyAlignment="1" applyProtection="1">
      <alignment vertical="center"/>
      <protection locked="0"/>
    </xf>
    <xf numFmtId="201" fontId="25" fillId="0" borderId="86" xfId="9" applyNumberFormat="1" applyFont="1" applyBorder="1" applyAlignment="1" applyProtection="1">
      <alignment horizontal="center" vertical="center"/>
      <protection locked="0"/>
    </xf>
    <xf numFmtId="201" fontId="1" fillId="0" borderId="86" xfId="10" applyNumberFormat="1" applyBorder="1" applyAlignment="1">
      <alignment horizontal="center" vertical="center"/>
    </xf>
    <xf numFmtId="201" fontId="1" fillId="0" borderId="164" xfId="10" applyNumberFormat="1" applyBorder="1" applyAlignment="1">
      <alignment horizontal="center" vertical="center"/>
    </xf>
    <xf numFmtId="205" fontId="25" fillId="0" borderId="8" xfId="9" applyNumberFormat="1" applyFont="1" applyBorder="1" applyAlignment="1" applyProtection="1">
      <alignment vertical="center"/>
      <protection locked="0"/>
    </xf>
    <xf numFmtId="201" fontId="1" fillId="0" borderId="86" xfId="10" applyNumberFormat="1" applyBorder="1" applyAlignment="1">
      <alignment horizontal="center" vertical="center" shrinkToFit="1"/>
    </xf>
    <xf numFmtId="201" fontId="1" fillId="0" borderId="164" xfId="10" applyNumberFormat="1" applyBorder="1" applyAlignment="1">
      <alignment horizontal="center" vertical="center" shrinkToFit="1"/>
    </xf>
    <xf numFmtId="205" fontId="25" fillId="0" borderId="10" xfId="9" applyNumberFormat="1" applyFont="1" applyBorder="1" applyAlignment="1">
      <alignment vertical="center"/>
    </xf>
    <xf numFmtId="0" fontId="25" fillId="0" borderId="86" xfId="9" applyFont="1" applyBorder="1" applyAlignment="1">
      <alignment horizontal="right" vertical="center"/>
    </xf>
    <xf numFmtId="0" fontId="25" fillId="0" borderId="9" xfId="9" applyFont="1" applyBorder="1" applyAlignment="1">
      <alignment vertical="center"/>
    </xf>
    <xf numFmtId="187" fontId="25" fillId="0" borderId="89" xfId="9" applyNumberFormat="1" applyFont="1" applyBorder="1" applyAlignment="1">
      <alignment vertical="center"/>
    </xf>
    <xf numFmtId="206" fontId="25" fillId="0" borderId="89" xfId="9" applyNumberFormat="1" applyFont="1" applyBorder="1" applyAlignment="1">
      <alignment vertical="center"/>
    </xf>
    <xf numFmtId="205" fontId="25" fillId="0" borderId="10" xfId="9" applyNumberFormat="1" applyFont="1" applyBorder="1" applyAlignment="1" applyProtection="1">
      <alignment horizontal="right" vertical="center"/>
      <protection locked="0"/>
    </xf>
    <xf numFmtId="205" fontId="25" fillId="0" borderId="8" xfId="9" applyNumberFormat="1" applyFont="1" applyBorder="1" applyAlignment="1" applyProtection="1">
      <alignment horizontal="right" vertical="center"/>
      <protection locked="0"/>
    </xf>
    <xf numFmtId="193" fontId="25" fillId="0" borderId="89" xfId="9" applyNumberFormat="1" applyFont="1" applyBorder="1" applyAlignment="1">
      <alignment vertical="center"/>
    </xf>
    <xf numFmtId="201" fontId="1" fillId="0" borderId="9" xfId="10" applyNumberFormat="1" applyBorder="1" applyAlignment="1">
      <alignment horizontal="center" vertical="center"/>
    </xf>
    <xf numFmtId="210" fontId="25" fillId="0" borderId="89" xfId="9" applyNumberFormat="1" applyFont="1" applyBorder="1" applyAlignment="1">
      <alignment vertical="center"/>
    </xf>
    <xf numFmtId="201" fontId="25" fillId="0" borderId="92" xfId="9" applyNumberFormat="1" applyFont="1" applyBorder="1" applyAlignment="1" applyProtection="1">
      <alignment horizontal="center" vertical="center"/>
      <protection locked="0"/>
    </xf>
    <xf numFmtId="201" fontId="1" fillId="0" borderId="92" xfId="10" applyNumberFormat="1" applyBorder="1" applyAlignment="1">
      <alignment horizontal="center" vertical="center"/>
    </xf>
    <xf numFmtId="201" fontId="1" fillId="0" borderId="162" xfId="10" applyNumberFormat="1" applyBorder="1" applyAlignment="1">
      <alignment horizontal="center" vertical="center"/>
    </xf>
    <xf numFmtId="205" fontId="25" fillId="0" borderId="12" xfId="9" applyNumberFormat="1" applyFont="1" applyBorder="1" applyAlignment="1" applyProtection="1">
      <alignment horizontal="right" vertical="center"/>
      <protection locked="0"/>
    </xf>
    <xf numFmtId="201" fontId="1" fillId="0" borderId="92" xfId="10" applyNumberFormat="1" applyBorder="1" applyAlignment="1">
      <alignment horizontal="center" vertical="center" shrinkToFit="1"/>
    </xf>
    <xf numFmtId="201" fontId="1" fillId="0" borderId="162" xfId="10" applyNumberFormat="1" applyBorder="1" applyAlignment="1">
      <alignment horizontal="center" vertical="center" shrinkToFit="1"/>
    </xf>
    <xf numFmtId="205" fontId="25" fillId="0" borderId="105" xfId="9" applyNumberFormat="1" applyFont="1" applyBorder="1" applyAlignment="1">
      <alignment vertical="center"/>
    </xf>
    <xf numFmtId="201" fontId="1" fillId="0" borderId="13" xfId="10" applyNumberFormat="1" applyBorder="1" applyAlignment="1">
      <alignment horizontal="center" vertical="center"/>
    </xf>
    <xf numFmtId="206" fontId="25" fillId="0" borderId="109" xfId="9" applyNumberFormat="1" applyFont="1" applyBorder="1" applyAlignment="1">
      <alignment vertical="center"/>
    </xf>
    <xf numFmtId="205" fontId="25" fillId="0" borderId="2" xfId="9" applyNumberFormat="1" applyFont="1" applyBorder="1" applyAlignment="1">
      <alignment horizontal="right" vertical="center"/>
    </xf>
    <xf numFmtId="0" fontId="25" fillId="0" borderId="112" xfId="9" applyFont="1" applyBorder="1" applyAlignment="1" applyProtection="1">
      <alignment vertical="center"/>
      <protection locked="0"/>
    </xf>
    <xf numFmtId="0" fontId="25" fillId="0" borderId="195" xfId="9" applyFont="1" applyBorder="1" applyAlignment="1" applyProtection="1">
      <alignment vertical="center"/>
      <protection locked="0"/>
    </xf>
    <xf numFmtId="205" fontId="25" fillId="0" borderId="3" xfId="9" applyNumberFormat="1" applyFont="1" applyBorder="1" applyAlignment="1">
      <alignment vertical="center"/>
    </xf>
    <xf numFmtId="201" fontId="1" fillId="0" borderId="114" xfId="10" applyNumberFormat="1" applyBorder="1" applyAlignment="1">
      <alignment horizontal="center" vertical="center" shrinkToFit="1"/>
    </xf>
    <xf numFmtId="205" fontId="25" fillId="0" borderId="3" xfId="9" applyNumberFormat="1" applyFont="1" applyBorder="1" applyAlignment="1">
      <alignment horizontal="right" vertical="center"/>
    </xf>
    <xf numFmtId="0" fontId="25" fillId="0" borderId="4" xfId="9" applyFont="1" applyBorder="1" applyAlignment="1" applyProtection="1">
      <alignment vertical="center"/>
      <protection locked="0"/>
    </xf>
    <xf numFmtId="205" fontId="25" fillId="0" borderId="2" xfId="9" applyNumberFormat="1" applyFont="1" applyBorder="1" applyAlignment="1">
      <alignment vertical="center"/>
    </xf>
    <xf numFmtId="201" fontId="1" fillId="0" borderId="112" xfId="10" applyNumberFormat="1" applyBorder="1" applyAlignment="1">
      <alignment horizontal="center" vertical="center" shrinkToFit="1"/>
    </xf>
    <xf numFmtId="201" fontId="1" fillId="0" borderId="4" xfId="10" applyNumberFormat="1" applyBorder="1" applyAlignment="1">
      <alignment horizontal="center" vertical="center" shrinkToFit="1"/>
    </xf>
    <xf numFmtId="190" fontId="25" fillId="0" borderId="117" xfId="9" applyNumberFormat="1" applyFont="1" applyBorder="1" applyAlignment="1">
      <alignment vertical="center"/>
    </xf>
    <xf numFmtId="0" fontId="25" fillId="0" borderId="80" xfId="9" applyFont="1" applyBorder="1" applyAlignment="1" applyProtection="1">
      <alignment vertical="center"/>
      <protection locked="0"/>
    </xf>
    <xf numFmtId="205" fontId="25" fillId="0" borderId="37" xfId="9" applyNumberFormat="1" applyFont="1" applyBorder="1" applyAlignment="1" applyProtection="1">
      <alignment vertical="center"/>
      <protection locked="0"/>
    </xf>
    <xf numFmtId="205" fontId="25" fillId="0" borderId="12" xfId="9" applyNumberFormat="1" applyFont="1" applyBorder="1" applyAlignment="1" applyProtection="1">
      <alignment vertical="center"/>
      <protection locked="0"/>
    </xf>
    <xf numFmtId="0" fontId="25" fillId="0" borderId="106" xfId="9" applyFont="1" applyBorder="1" applyAlignment="1">
      <alignment vertical="center"/>
    </xf>
    <xf numFmtId="201" fontId="1" fillId="0" borderId="120" xfId="10" applyNumberFormat="1" applyBorder="1" applyAlignment="1">
      <alignment horizontal="center" vertical="center" shrinkToFit="1"/>
    </xf>
    <xf numFmtId="201" fontId="1" fillId="0" borderId="167" xfId="10" applyNumberFormat="1" applyBorder="1" applyAlignment="1">
      <alignment horizontal="center" vertical="center" shrinkToFit="1"/>
    </xf>
    <xf numFmtId="201" fontId="1" fillId="0" borderId="69" xfId="10" applyNumberFormat="1" applyBorder="1" applyAlignment="1">
      <alignment horizontal="center" vertical="center" shrinkToFit="1"/>
    </xf>
    <xf numFmtId="206" fontId="25" fillId="0" borderId="83" xfId="9" applyNumberFormat="1" applyFont="1" applyBorder="1" applyAlignment="1">
      <alignment horizontal="right" vertical="center"/>
    </xf>
    <xf numFmtId="206" fontId="25" fillId="0" borderId="201" xfId="9" applyNumberFormat="1" applyFont="1" applyBorder="1" applyAlignment="1">
      <alignment horizontal="right" vertical="center"/>
    </xf>
    <xf numFmtId="0" fontId="11" fillId="0" borderId="0" xfId="10" applyFont="1" applyAlignment="1">
      <alignment vertical="center"/>
    </xf>
    <xf numFmtId="0" fontId="1" fillId="0" borderId="0" xfId="10" applyAlignment="1">
      <alignment vertical="center"/>
    </xf>
    <xf numFmtId="0" fontId="1" fillId="0" borderId="0" xfId="10" applyAlignment="1">
      <alignment vertical="center"/>
    </xf>
    <xf numFmtId="0" fontId="22" fillId="0" borderId="0" xfId="10" applyFont="1" applyAlignment="1">
      <alignment vertical="center"/>
    </xf>
    <xf numFmtId="0" fontId="27" fillId="0" borderId="211" xfId="10" quotePrefix="1" applyFont="1" applyBorder="1" applyAlignment="1" applyProtection="1">
      <alignment horizontal="center" vertical="center"/>
      <protection locked="0"/>
    </xf>
    <xf numFmtId="0" fontId="27" fillId="0" borderId="180" xfId="10" quotePrefix="1" applyFont="1" applyBorder="1" applyAlignment="1" applyProtection="1">
      <alignment horizontal="center" vertical="center"/>
      <protection locked="0"/>
    </xf>
    <xf numFmtId="0" fontId="27" fillId="0" borderId="197" xfId="10" quotePrefix="1" applyFont="1" applyBorder="1" applyAlignment="1" applyProtection="1">
      <alignment horizontal="center" vertical="center"/>
      <protection locked="0"/>
    </xf>
    <xf numFmtId="0" fontId="27" fillId="0" borderId="142" xfId="10" quotePrefix="1" applyFont="1" applyBorder="1" applyAlignment="1" applyProtection="1">
      <alignment horizontal="center" vertical="center"/>
      <protection locked="0"/>
    </xf>
    <xf numFmtId="0" fontId="27" fillId="0" borderId="144" xfId="10" quotePrefix="1" applyFont="1" applyBorder="1" applyAlignment="1" applyProtection="1">
      <alignment horizontal="center" vertical="center"/>
      <protection locked="0"/>
    </xf>
    <xf numFmtId="190" fontId="27" fillId="0" borderId="188" xfId="10" applyNumberFormat="1" applyFont="1" applyBorder="1" applyAlignment="1" applyProtection="1">
      <alignment horizontal="center" vertical="center"/>
      <protection locked="0"/>
    </xf>
    <xf numFmtId="190" fontId="27" fillId="0" borderId="176" xfId="10" applyNumberFormat="1" applyFont="1" applyBorder="1" applyAlignment="1" applyProtection="1">
      <alignment horizontal="center" vertical="center"/>
      <protection locked="0"/>
    </xf>
    <xf numFmtId="190" fontId="27" fillId="0" borderId="187" xfId="10" applyNumberFormat="1" applyFont="1" applyBorder="1" applyAlignment="1" applyProtection="1">
      <alignment horizontal="center" vertical="center"/>
      <protection locked="0"/>
    </xf>
    <xf numFmtId="190" fontId="27" fillId="0" borderId="185" xfId="10" applyNumberFormat="1" applyFont="1" applyBorder="1" applyAlignment="1" applyProtection="1">
      <alignment horizontal="center" vertical="center"/>
      <protection locked="0"/>
    </xf>
    <xf numFmtId="190" fontId="27" fillId="0" borderId="186" xfId="10" applyNumberFormat="1" applyFont="1" applyBorder="1" applyAlignment="1" applyProtection="1">
      <alignment horizontal="center" vertical="center"/>
      <protection locked="0"/>
    </xf>
    <xf numFmtId="0" fontId="22" fillId="0" borderId="0" xfId="10" applyFont="1" applyAlignment="1">
      <alignment vertical="center"/>
    </xf>
    <xf numFmtId="0" fontId="25" fillId="0" borderId="57" xfId="10" applyFont="1" applyBorder="1" applyAlignment="1">
      <alignment vertical="center"/>
    </xf>
    <xf numFmtId="0" fontId="25" fillId="0" borderId="57" xfId="10" applyFont="1" applyBorder="1" applyAlignment="1">
      <alignment horizontal="right" vertical="center"/>
    </xf>
    <xf numFmtId="0" fontId="25" fillId="0" borderId="168" xfId="10" applyFont="1" applyBorder="1" applyAlignment="1">
      <alignment horizontal="center" vertical="center" wrapText="1"/>
    </xf>
    <xf numFmtId="0" fontId="25" fillId="0" borderId="141" xfId="10" applyFont="1" applyBorder="1" applyAlignment="1">
      <alignment horizontal="center" vertical="center"/>
    </xf>
    <xf numFmtId="0" fontId="25" fillId="0" borderId="144" xfId="10" applyFont="1" applyBorder="1" applyAlignment="1">
      <alignment horizontal="center" vertical="center"/>
    </xf>
    <xf numFmtId="0" fontId="25" fillId="0" borderId="130" xfId="10" applyFont="1" applyBorder="1" applyAlignment="1">
      <alignment horizontal="left" vertical="center"/>
    </xf>
    <xf numFmtId="0" fontId="25" fillId="0" borderId="1" xfId="10" applyFont="1" applyBorder="1" applyAlignment="1">
      <alignment horizontal="left" vertical="center"/>
    </xf>
    <xf numFmtId="0" fontId="1" fillId="0" borderId="11" xfId="10" applyBorder="1" applyAlignment="1">
      <alignment horizontal="center" vertical="center"/>
    </xf>
    <xf numFmtId="0" fontId="1" fillId="0" borderId="171" xfId="10" applyBorder="1" applyAlignment="1">
      <alignment horizontal="center" vertical="center"/>
    </xf>
    <xf numFmtId="0" fontId="1" fillId="0" borderId="153" xfId="10" applyBorder="1" applyAlignment="1">
      <alignment horizontal="center" vertical="center" wrapText="1"/>
    </xf>
    <xf numFmtId="0" fontId="1" fillId="0" borderId="171" xfId="10" applyBorder="1" applyAlignment="1">
      <alignment horizontal="center" vertical="center" wrapText="1"/>
    </xf>
    <xf numFmtId="0" fontId="1" fillId="0" borderId="153" xfId="10" applyBorder="1" applyAlignment="1">
      <alignment horizontal="center" vertical="center"/>
    </xf>
    <xf numFmtId="0" fontId="25" fillId="0" borderId="93" xfId="10" applyFont="1" applyBorder="1" applyAlignment="1">
      <alignment horizontal="center" vertical="center"/>
    </xf>
    <xf numFmtId="0" fontId="25" fillId="8" borderId="154" xfId="10" applyFont="1" applyFill="1" applyBorder="1" applyAlignment="1">
      <alignment horizontal="center" vertical="center"/>
    </xf>
    <xf numFmtId="0" fontId="25" fillId="8" borderId="79" xfId="10" applyFont="1" applyFill="1" applyBorder="1" applyAlignment="1">
      <alignment horizontal="center" vertical="center"/>
    </xf>
    <xf numFmtId="0" fontId="25" fillId="8" borderId="138" xfId="10" applyFont="1" applyFill="1" applyBorder="1" applyAlignment="1">
      <alignment horizontal="center" vertical="center"/>
    </xf>
    <xf numFmtId="176" fontId="14" fillId="0" borderId="76" xfId="10" applyNumberFormat="1" applyFont="1" applyBorder="1" applyAlignment="1" applyProtection="1">
      <alignment horizontal="right" vertical="center"/>
      <protection locked="0"/>
    </xf>
    <xf numFmtId="176" fontId="14" fillId="0" borderId="79" xfId="10" applyNumberFormat="1" applyFont="1" applyBorder="1" applyAlignment="1" applyProtection="1">
      <alignment horizontal="right" vertical="center"/>
      <protection locked="0"/>
    </xf>
    <xf numFmtId="176" fontId="14" fillId="0" borderId="138" xfId="10" applyNumberFormat="1" applyFont="1" applyBorder="1" applyAlignment="1" applyProtection="1">
      <alignment horizontal="right" vertical="center"/>
      <protection locked="0"/>
    </xf>
    <xf numFmtId="176" fontId="14" fillId="0" borderId="192" xfId="10" applyNumberFormat="1" applyFont="1" applyBorder="1" applyAlignment="1" applyProtection="1">
      <alignment horizontal="right" vertical="center"/>
      <protection locked="0"/>
    </xf>
    <xf numFmtId="176" fontId="14" fillId="0" borderId="138" xfId="10" applyNumberFormat="1" applyFont="1" applyBorder="1" applyAlignment="1" applyProtection="1">
      <alignment vertical="center"/>
      <protection locked="0"/>
    </xf>
    <xf numFmtId="176" fontId="14" fillId="0" borderId="192" xfId="10" applyNumberFormat="1" applyFont="1" applyBorder="1" applyAlignment="1" applyProtection="1">
      <alignment vertical="center"/>
      <protection locked="0"/>
    </xf>
    <xf numFmtId="176" fontId="14" fillId="0" borderId="78" xfId="10" applyNumberFormat="1" applyFont="1" applyBorder="1" applyAlignment="1" applyProtection="1">
      <alignment horizontal="right" vertical="center"/>
      <protection locked="0"/>
    </xf>
    <xf numFmtId="176" fontId="14" fillId="8" borderId="31" xfId="10" applyNumberFormat="1" applyFont="1" applyFill="1" applyBorder="1" applyAlignment="1">
      <alignment horizontal="right" vertical="center"/>
    </xf>
    <xf numFmtId="0" fontId="14" fillId="8" borderId="83" xfId="10" applyFont="1" applyFill="1" applyBorder="1" applyAlignment="1">
      <alignment horizontal="right" vertical="center"/>
    </xf>
    <xf numFmtId="0" fontId="25" fillId="8" borderId="148" xfId="10" applyFont="1" applyFill="1" applyBorder="1" applyAlignment="1">
      <alignment horizontal="center" vertical="center"/>
    </xf>
    <xf numFmtId="0" fontId="25" fillId="8" borderId="85" xfId="10" applyFont="1" applyFill="1" applyBorder="1" applyAlignment="1">
      <alignment horizontal="center" vertical="center"/>
    </xf>
    <xf numFmtId="0" fontId="25" fillId="8" borderId="8" xfId="10" applyFont="1" applyFill="1" applyBorder="1" applyAlignment="1">
      <alignment horizontal="center" vertical="center"/>
    </xf>
    <xf numFmtId="176" fontId="14" fillId="8" borderId="84" xfId="10" applyNumberFormat="1" applyFont="1" applyFill="1" applyBorder="1" applyAlignment="1" applyProtection="1">
      <alignment horizontal="right" vertical="center"/>
      <protection locked="0"/>
    </xf>
    <xf numFmtId="176" fontId="14" fillId="8" borderId="85" xfId="10" applyNumberFormat="1" applyFont="1" applyFill="1" applyBorder="1" applyAlignment="1" applyProtection="1">
      <alignment horizontal="right" vertical="center"/>
      <protection locked="0"/>
    </xf>
    <xf numFmtId="176" fontId="14" fillId="8" borderId="8" xfId="10" applyNumberFormat="1" applyFont="1" applyFill="1" applyBorder="1" applyAlignment="1" applyProtection="1">
      <alignment horizontal="right" vertical="center"/>
      <protection locked="0"/>
    </xf>
    <xf numFmtId="176" fontId="14" fillId="8" borderId="164" xfId="10" applyNumberFormat="1" applyFont="1" applyFill="1" applyBorder="1" applyAlignment="1" applyProtection="1">
      <alignment horizontal="right" vertical="center"/>
      <protection locked="0"/>
    </xf>
    <xf numFmtId="176" fontId="14" fillId="8" borderId="8" xfId="10" applyNumberFormat="1" applyFont="1" applyFill="1" applyBorder="1" applyAlignment="1" applyProtection="1">
      <alignment vertical="center"/>
      <protection locked="0"/>
    </xf>
    <xf numFmtId="176" fontId="14" fillId="8" borderId="164" xfId="10" applyNumberFormat="1" applyFont="1" applyFill="1" applyBorder="1" applyAlignment="1" applyProtection="1">
      <alignment vertical="center"/>
      <protection locked="0"/>
    </xf>
    <xf numFmtId="176" fontId="14" fillId="8" borderId="86" xfId="10" applyNumberFormat="1" applyFont="1" applyFill="1" applyBorder="1" applyAlignment="1" applyProtection="1">
      <alignment horizontal="right" vertical="center"/>
      <protection locked="0"/>
    </xf>
    <xf numFmtId="176" fontId="14" fillId="8" borderId="84" xfId="10" applyNumberFormat="1" applyFont="1" applyFill="1" applyBorder="1" applyAlignment="1">
      <alignment horizontal="right" vertical="center"/>
    </xf>
    <xf numFmtId="0" fontId="14" fillId="8" borderId="87" xfId="10" applyFont="1" applyFill="1" applyBorder="1" applyAlignment="1">
      <alignment horizontal="right" vertical="center"/>
    </xf>
    <xf numFmtId="176" fontId="14" fillId="0" borderId="84" xfId="10" applyNumberFormat="1" applyFont="1" applyBorder="1" applyAlignment="1" applyProtection="1">
      <alignment horizontal="right" vertical="center"/>
      <protection locked="0"/>
    </xf>
    <xf numFmtId="176" fontId="14" fillId="0" borderId="85" xfId="10" applyNumberFormat="1" applyFont="1" applyBorder="1" applyAlignment="1" applyProtection="1">
      <alignment horizontal="right" vertical="center"/>
      <protection locked="0"/>
    </xf>
    <xf numFmtId="176" fontId="14" fillId="0" borderId="8" xfId="10" applyNumberFormat="1" applyFont="1" applyBorder="1" applyAlignment="1" applyProtection="1">
      <alignment horizontal="right" vertical="center"/>
      <protection locked="0"/>
    </xf>
    <xf numFmtId="176" fontId="14" fillId="0" borderId="164" xfId="10" applyNumberFormat="1" applyFont="1" applyBorder="1" applyAlignment="1" applyProtection="1">
      <alignment horizontal="right" vertical="center"/>
      <protection locked="0"/>
    </xf>
    <xf numFmtId="176" fontId="14" fillId="0" borderId="8" xfId="10" applyNumberFormat="1" applyFont="1" applyBorder="1" applyAlignment="1" applyProtection="1">
      <alignment vertical="center"/>
      <protection locked="0"/>
    </xf>
    <xf numFmtId="176" fontId="14" fillId="0" borderId="164" xfId="10" applyNumberFormat="1" applyFont="1" applyBorder="1" applyAlignment="1" applyProtection="1">
      <alignment vertical="center"/>
      <protection locked="0"/>
    </xf>
    <xf numFmtId="176" fontId="14" fillId="0" borderId="86" xfId="10" applyNumberFormat="1" applyFont="1" applyBorder="1" applyAlignment="1" applyProtection="1">
      <alignment horizontal="right" vertical="center"/>
      <protection locked="0"/>
    </xf>
    <xf numFmtId="176" fontId="14" fillId="0" borderId="10" xfId="10" applyNumberFormat="1" applyFont="1" applyBorder="1" applyAlignment="1" applyProtection="1">
      <alignment horizontal="right" vertical="center"/>
      <protection locked="0"/>
    </xf>
    <xf numFmtId="0" fontId="63" fillId="0" borderId="0" xfId="10" applyFont="1"/>
    <xf numFmtId="0" fontId="25" fillId="8" borderId="163" xfId="10" applyFont="1" applyFill="1" applyBorder="1" applyAlignment="1">
      <alignment horizontal="center" vertical="center"/>
    </xf>
    <xf numFmtId="0" fontId="25" fillId="8" borderId="86" xfId="10" applyFont="1" applyFill="1" applyBorder="1" applyAlignment="1">
      <alignment horizontal="center" vertical="center"/>
    </xf>
    <xf numFmtId="176" fontId="14" fillId="8" borderId="10" xfId="10" applyNumberFormat="1" applyFont="1" applyFill="1" applyBorder="1" applyAlignment="1" applyProtection="1">
      <alignment horizontal="right" vertical="center"/>
      <protection locked="0"/>
    </xf>
    <xf numFmtId="176" fontId="38" fillId="8" borderId="84" xfId="10" applyNumberFormat="1" applyFont="1" applyFill="1" applyBorder="1" applyAlignment="1" applyProtection="1">
      <alignment horizontal="right" vertical="center"/>
      <protection locked="0"/>
    </xf>
    <xf numFmtId="176" fontId="38" fillId="8" borderId="85" xfId="10" applyNumberFormat="1" applyFont="1" applyFill="1" applyBorder="1" applyAlignment="1" applyProtection="1">
      <alignment horizontal="right" vertical="center"/>
      <protection locked="0"/>
    </xf>
    <xf numFmtId="176" fontId="38" fillId="8" borderId="8" xfId="10" applyNumberFormat="1" applyFont="1" applyFill="1" applyBorder="1" applyAlignment="1" applyProtection="1">
      <alignment horizontal="right" vertical="center"/>
      <protection locked="0"/>
    </xf>
    <xf numFmtId="176" fontId="38" fillId="8" borderId="86" xfId="10" applyNumberFormat="1" applyFont="1" applyFill="1" applyBorder="1" applyAlignment="1" applyProtection="1">
      <alignment horizontal="right" vertical="center"/>
      <protection locked="0"/>
    </xf>
    <xf numFmtId="0" fontId="25" fillId="8" borderId="165" xfId="10" applyFont="1" applyFill="1" applyBorder="1" applyAlignment="1">
      <alignment horizontal="center" vertical="center"/>
    </xf>
    <xf numFmtId="0" fontId="25" fillId="8" borderId="104" xfId="10" applyFont="1" applyFill="1" applyBorder="1" applyAlignment="1">
      <alignment horizontal="center" vertical="center"/>
    </xf>
    <xf numFmtId="176" fontId="14" fillId="0" borderId="105" xfId="10" applyNumberFormat="1" applyFont="1" applyBorder="1" applyAlignment="1" applyProtection="1">
      <alignment horizontal="right" vertical="center"/>
      <protection locked="0"/>
    </xf>
    <xf numFmtId="176" fontId="14" fillId="0" borderId="166" xfId="10" applyNumberFormat="1" applyFont="1" applyBorder="1" applyAlignment="1" applyProtection="1">
      <alignment horizontal="right" vertical="center"/>
      <protection locked="0"/>
    </xf>
    <xf numFmtId="176" fontId="14" fillId="0" borderId="156" xfId="10" applyNumberFormat="1" applyFont="1" applyBorder="1" applyAlignment="1" applyProtection="1">
      <alignment horizontal="right" vertical="center"/>
      <protection locked="0"/>
    </xf>
    <xf numFmtId="176" fontId="14" fillId="0" borderId="156" xfId="10" applyNumberFormat="1" applyFont="1" applyBorder="1" applyAlignment="1" applyProtection="1">
      <alignment vertical="center"/>
      <protection locked="0"/>
    </xf>
    <xf numFmtId="176" fontId="14" fillId="0" borderId="166" xfId="10" applyNumberFormat="1" applyFont="1" applyBorder="1" applyAlignment="1" applyProtection="1">
      <alignment vertical="center"/>
      <protection locked="0"/>
    </xf>
    <xf numFmtId="176" fontId="14" fillId="0" borderId="104" xfId="10" applyNumberFormat="1" applyFont="1" applyBorder="1" applyAlignment="1" applyProtection="1">
      <alignment horizontal="right" vertical="center"/>
      <protection locked="0"/>
    </xf>
    <xf numFmtId="176" fontId="14" fillId="8" borderId="102" xfId="10" applyNumberFormat="1" applyFont="1" applyFill="1" applyBorder="1" applyAlignment="1">
      <alignment horizontal="right" vertical="center"/>
    </xf>
    <xf numFmtId="0" fontId="14" fillId="8" borderId="107" xfId="10" applyFont="1" applyFill="1" applyBorder="1" applyAlignment="1">
      <alignment horizontal="right" vertical="center"/>
    </xf>
    <xf numFmtId="0" fontId="25" fillId="0" borderId="50" xfId="10" applyFont="1" applyBorder="1" applyAlignment="1">
      <alignment horizontal="center" vertical="center"/>
    </xf>
    <xf numFmtId="0" fontId="25" fillId="0" borderId="112" xfId="10" applyFont="1" applyBorder="1" applyAlignment="1">
      <alignment horizontal="center" vertical="center"/>
    </xf>
    <xf numFmtId="176" fontId="14" fillId="0" borderId="2" xfId="10" applyNumberFormat="1" applyFont="1" applyBorder="1" applyAlignment="1">
      <alignment horizontal="right" vertical="center"/>
    </xf>
    <xf numFmtId="176" fontId="14" fillId="0" borderId="195" xfId="10" applyNumberFormat="1" applyFont="1" applyBorder="1" applyAlignment="1">
      <alignment horizontal="right" vertical="center"/>
    </xf>
    <xf numFmtId="176" fontId="14" fillId="0" borderId="3" xfId="10" applyNumberFormat="1" applyFont="1" applyBorder="1" applyAlignment="1">
      <alignment horizontal="right" vertical="center"/>
    </xf>
    <xf numFmtId="176" fontId="14" fillId="0" borderId="3" xfId="10" applyNumberFormat="1" applyFont="1" applyBorder="1" applyAlignment="1">
      <alignment vertical="center"/>
    </xf>
    <xf numFmtId="176" fontId="14" fillId="0" borderId="195" xfId="10" applyNumberFormat="1" applyFont="1" applyBorder="1" applyAlignment="1">
      <alignment vertical="center"/>
    </xf>
    <xf numFmtId="176" fontId="14" fillId="0" borderId="112" xfId="10" applyNumberFormat="1" applyFont="1" applyBorder="1" applyAlignment="1">
      <alignment horizontal="right" vertical="center"/>
    </xf>
    <xf numFmtId="176" fontId="14" fillId="0" borderId="113" xfId="10" applyNumberFormat="1" applyFont="1" applyBorder="1" applyAlignment="1">
      <alignment horizontal="right" vertical="center"/>
    </xf>
    <xf numFmtId="0" fontId="14" fillId="0" borderId="115" xfId="10" applyFont="1" applyBorder="1" applyAlignment="1">
      <alignment horizontal="right" vertical="center"/>
    </xf>
    <xf numFmtId="0" fontId="25" fillId="0" borderId="172" xfId="10" applyFont="1" applyBorder="1" applyAlignment="1">
      <alignment horizontal="center" vertical="center"/>
    </xf>
    <xf numFmtId="0" fontId="25" fillId="0" borderId="78" xfId="10" applyFont="1" applyBorder="1" applyAlignment="1">
      <alignment horizontal="center" vertical="center"/>
    </xf>
    <xf numFmtId="176" fontId="14" fillId="0" borderId="96" xfId="10" applyNumberFormat="1" applyFont="1" applyBorder="1" applyAlignment="1" applyProtection="1">
      <alignment horizontal="right" vertical="center"/>
      <protection locked="0"/>
    </xf>
    <xf numFmtId="176" fontId="14" fillId="0" borderId="183" xfId="10" applyNumberFormat="1" applyFont="1" applyBorder="1" applyAlignment="1" applyProtection="1">
      <alignment horizontal="right" vertical="center"/>
      <protection locked="0"/>
    </xf>
    <xf numFmtId="176" fontId="14" fillId="0" borderId="6" xfId="10" applyNumberFormat="1" applyFont="1" applyBorder="1" applyAlignment="1" applyProtection="1">
      <alignment horizontal="right" vertical="center"/>
      <protection locked="0"/>
    </xf>
    <xf numFmtId="176" fontId="14" fillId="0" borderId="6" xfId="10" applyNumberFormat="1" applyFont="1" applyBorder="1" applyAlignment="1" applyProtection="1">
      <alignment vertical="center"/>
      <protection locked="0"/>
    </xf>
    <xf numFmtId="176" fontId="14" fillId="0" borderId="183" xfId="10" applyNumberFormat="1" applyFont="1" applyBorder="1" applyAlignment="1" applyProtection="1">
      <alignment vertical="center"/>
      <protection locked="0"/>
    </xf>
    <xf numFmtId="176" fontId="14" fillId="0" borderId="7" xfId="10" applyNumberFormat="1" applyFont="1" applyBorder="1" applyAlignment="1" applyProtection="1">
      <alignment horizontal="right" vertical="center"/>
      <protection locked="0"/>
    </xf>
    <xf numFmtId="176" fontId="14" fillId="0" borderId="76" xfId="10" applyNumberFormat="1" applyFont="1" applyBorder="1" applyAlignment="1">
      <alignment horizontal="right" vertical="center"/>
    </xf>
    <xf numFmtId="0" fontId="14" fillId="0" borderId="81" xfId="10" applyFont="1" applyBorder="1" applyAlignment="1">
      <alignment horizontal="right" vertical="center"/>
    </xf>
    <xf numFmtId="0" fontId="25" fillId="0" borderId="173" xfId="10" applyFont="1" applyBorder="1" applyAlignment="1">
      <alignment horizontal="center" vertical="center"/>
    </xf>
    <xf numFmtId="0" fontId="25" fillId="0" borderId="176" xfId="10" applyFont="1" applyBorder="1" applyAlignment="1">
      <alignment horizontal="center" vertical="center"/>
    </xf>
    <xf numFmtId="176" fontId="14" fillId="0" borderId="45" xfId="10" applyNumberFormat="1" applyFont="1" applyBorder="1" applyAlignment="1">
      <alignment horizontal="right" vertical="center"/>
    </xf>
    <xf numFmtId="176" fontId="14" fillId="0" borderId="187" xfId="10" applyNumberFormat="1" applyFont="1" applyBorder="1" applyAlignment="1">
      <alignment horizontal="right" vertical="center"/>
    </xf>
    <xf numFmtId="176" fontId="14" fillId="0" borderId="188" xfId="10" applyNumberFormat="1" applyFont="1" applyBorder="1" applyAlignment="1">
      <alignment horizontal="right" vertical="center"/>
    </xf>
    <xf numFmtId="176" fontId="14" fillId="0" borderId="188" xfId="10" applyNumberFormat="1" applyFont="1" applyBorder="1" applyAlignment="1">
      <alignment vertical="center"/>
    </xf>
    <xf numFmtId="176" fontId="14" fillId="0" borderId="187" xfId="10" applyNumberFormat="1" applyFont="1" applyBorder="1" applyAlignment="1">
      <alignment vertical="center"/>
    </xf>
    <xf numFmtId="176" fontId="14" fillId="0" borderId="189" xfId="10" applyNumberFormat="1" applyFont="1" applyBorder="1" applyAlignment="1">
      <alignment horizontal="right" vertical="center"/>
    </xf>
    <xf numFmtId="0" fontId="76" fillId="0" borderId="0" xfId="10" applyFont="1" applyAlignment="1">
      <alignment vertical="center"/>
    </xf>
    <xf numFmtId="0" fontId="61" fillId="0" borderId="0" xfId="10" applyFont="1" applyAlignment="1">
      <alignment vertical="center"/>
    </xf>
    <xf numFmtId="0" fontId="77" fillId="0" borderId="0" xfId="10" applyFont="1" applyAlignment="1">
      <alignment vertical="center"/>
    </xf>
    <xf numFmtId="0" fontId="78" fillId="0" borderId="0" xfId="10" applyFont="1" applyAlignment="1">
      <alignment vertical="center"/>
    </xf>
    <xf numFmtId="0" fontId="61" fillId="0" borderId="0" xfId="10" applyFont="1" applyAlignment="1">
      <alignment horizontal="right" vertical="center"/>
    </xf>
    <xf numFmtId="0" fontId="25" fillId="0" borderId="0" xfId="10" applyFont="1" applyAlignment="1">
      <alignment vertical="center"/>
    </xf>
    <xf numFmtId="0" fontId="61" fillId="0" borderId="15" xfId="10" applyFont="1" applyBorder="1" applyAlignment="1">
      <alignment vertical="center"/>
    </xf>
    <xf numFmtId="0" fontId="79" fillId="0" borderId="168" xfId="10" applyFont="1" applyBorder="1" applyAlignment="1">
      <alignment horizontal="center" vertical="center"/>
    </xf>
    <xf numFmtId="0" fontId="77" fillId="0" borderId="64" xfId="10" applyFont="1" applyBorder="1" applyAlignment="1">
      <alignment horizontal="center" vertical="center"/>
    </xf>
    <xf numFmtId="0" fontId="77" fillId="0" borderId="141" xfId="10" applyFont="1" applyBorder="1" applyAlignment="1">
      <alignment horizontal="center" vertical="center"/>
    </xf>
    <xf numFmtId="0" fontId="77" fillId="0" borderId="142" xfId="10" applyFont="1" applyBorder="1" applyAlignment="1">
      <alignment horizontal="center" vertical="center"/>
    </xf>
    <xf numFmtId="0" fontId="77" fillId="0" borderId="143" xfId="10" applyFont="1" applyBorder="1" applyAlignment="1">
      <alignment horizontal="center" vertical="center"/>
    </xf>
    <xf numFmtId="0" fontId="77" fillId="0" borderId="197" xfId="10" applyFont="1" applyBorder="1" applyAlignment="1">
      <alignment horizontal="center" vertical="center"/>
    </xf>
    <xf numFmtId="0" fontId="77" fillId="0" borderId="211" xfId="10" applyFont="1" applyBorder="1" applyAlignment="1">
      <alignment horizontal="center" vertical="center"/>
    </xf>
    <xf numFmtId="0" fontId="77" fillId="0" borderId="197" xfId="10" applyFont="1" applyBorder="1" applyAlignment="1">
      <alignment horizontal="center" vertical="center" wrapText="1"/>
    </xf>
    <xf numFmtId="0" fontId="77" fillId="0" borderId="142" xfId="10" applyFont="1" applyBorder="1" applyAlignment="1">
      <alignment horizontal="center" vertical="center" wrapText="1"/>
    </xf>
    <xf numFmtId="0" fontId="77" fillId="0" borderId="144" xfId="10" applyFont="1" applyBorder="1" applyAlignment="1">
      <alignment horizontal="center" vertical="center" wrapText="1"/>
    </xf>
    <xf numFmtId="0" fontId="77" fillId="0" borderId="152" xfId="10" applyFont="1" applyBorder="1" applyAlignment="1">
      <alignment vertical="center"/>
    </xf>
    <xf numFmtId="0" fontId="77" fillId="0" borderId="124" xfId="10" applyFont="1" applyBorder="1" applyAlignment="1">
      <alignment vertical="center"/>
    </xf>
    <xf numFmtId="0" fontId="77" fillId="0" borderId="153" xfId="10" applyFont="1" applyBorder="1" applyAlignment="1">
      <alignment horizontal="center" vertical="center"/>
    </xf>
    <xf numFmtId="0" fontId="77" fillId="0" borderId="90" xfId="10" applyFont="1" applyBorder="1" applyAlignment="1">
      <alignment horizontal="center" vertical="center"/>
    </xf>
    <xf numFmtId="0" fontId="77" fillId="0" borderId="91" xfId="10" applyFont="1" applyBorder="1" applyAlignment="1">
      <alignment horizontal="center" vertical="center"/>
    </xf>
    <xf numFmtId="0" fontId="77" fillId="0" borderId="94" xfId="10" applyFont="1" applyBorder="1" applyAlignment="1">
      <alignment horizontal="center" vertical="center"/>
    </xf>
    <xf numFmtId="0" fontId="77" fillId="0" borderId="162" xfId="10" applyFont="1" applyBorder="1" applyAlignment="1">
      <alignment horizontal="center" vertical="center"/>
    </xf>
    <xf numFmtId="0" fontId="77" fillId="0" borderId="12" xfId="10" applyFont="1" applyBorder="1" applyAlignment="1">
      <alignment horizontal="center" vertical="center"/>
    </xf>
    <xf numFmtId="0" fontId="77" fillId="0" borderId="162" xfId="10" applyFont="1" applyBorder="1" applyAlignment="1">
      <alignment horizontal="center" vertical="center" wrapText="1"/>
    </xf>
    <xf numFmtId="0" fontId="77" fillId="0" borderId="91" xfId="10" applyFont="1" applyBorder="1" applyAlignment="1">
      <alignment horizontal="center" vertical="center" wrapText="1"/>
    </xf>
    <xf numFmtId="0" fontId="77" fillId="0" borderId="93" xfId="10" applyFont="1" applyBorder="1" applyAlignment="1">
      <alignment horizontal="center" vertical="center" wrapText="1"/>
    </xf>
    <xf numFmtId="0" fontId="77" fillId="0" borderId="147" xfId="10" applyFont="1" applyBorder="1" applyAlignment="1">
      <alignment horizontal="center" vertical="center"/>
    </xf>
    <xf numFmtId="0" fontId="77" fillId="0" borderId="77" xfId="10" applyFont="1" applyBorder="1" applyAlignment="1">
      <alignment horizontal="center" vertical="center"/>
    </xf>
    <xf numFmtId="186" fontId="77" fillId="0" borderId="138" xfId="10" applyNumberFormat="1" applyFont="1" applyBorder="1" applyAlignment="1" applyProtection="1">
      <alignment vertical="center"/>
      <protection locked="0"/>
    </xf>
    <xf numFmtId="176" fontId="77" fillId="0" borderId="76" xfId="10" applyNumberFormat="1" applyFont="1" applyBorder="1" applyAlignment="1" applyProtection="1">
      <alignment horizontal="right" vertical="center"/>
      <protection locked="0"/>
    </xf>
    <xf numFmtId="176" fontId="77" fillId="0" borderId="79" xfId="10" applyNumberFormat="1" applyFont="1" applyBorder="1" applyAlignment="1" applyProtection="1">
      <alignment horizontal="right" vertical="center"/>
      <protection locked="0"/>
    </xf>
    <xf numFmtId="176" fontId="77" fillId="0" borderId="79" xfId="10" applyNumberFormat="1" applyFont="1" applyBorder="1" applyAlignment="1" applyProtection="1">
      <alignment horizontal="right" vertical="center" shrinkToFit="1"/>
      <protection locked="0"/>
    </xf>
    <xf numFmtId="176" fontId="77" fillId="0" borderId="82" xfId="10" applyNumberFormat="1" applyFont="1" applyBorder="1" applyAlignment="1" applyProtection="1">
      <alignment horizontal="right" vertical="center" shrinkToFit="1"/>
      <protection locked="0"/>
    </xf>
    <xf numFmtId="176" fontId="77" fillId="0" borderId="192" xfId="10" applyNumberFormat="1" applyFont="1" applyBorder="1" applyAlignment="1" applyProtection="1">
      <alignment horizontal="right" vertical="center" shrinkToFit="1"/>
      <protection locked="0"/>
    </xf>
    <xf numFmtId="176" fontId="77" fillId="0" borderId="138" xfId="10" applyNumberFormat="1" applyFont="1" applyBorder="1" applyAlignment="1" applyProtection="1">
      <alignment horizontal="right" vertical="center" shrinkToFit="1"/>
      <protection locked="0"/>
    </xf>
    <xf numFmtId="176" fontId="77" fillId="0" borderId="96" xfId="10" applyNumberFormat="1" applyFont="1" applyBorder="1" applyAlignment="1">
      <alignment horizontal="right" vertical="center"/>
    </xf>
    <xf numFmtId="176" fontId="77" fillId="0" borderId="98" xfId="10" applyNumberFormat="1" applyFont="1" applyBorder="1" applyAlignment="1">
      <alignment horizontal="right" vertical="center"/>
    </xf>
    <xf numFmtId="176" fontId="77" fillId="0" borderId="183" xfId="10" applyNumberFormat="1" applyFont="1" applyBorder="1" applyAlignment="1">
      <alignment horizontal="right" vertical="center"/>
    </xf>
    <xf numFmtId="176" fontId="77" fillId="0" borderId="79" xfId="10" applyNumberFormat="1" applyFont="1" applyBorder="1" applyAlignment="1">
      <alignment horizontal="right" vertical="center"/>
    </xf>
    <xf numFmtId="0" fontId="77" fillId="0" borderId="79" xfId="10" applyFont="1" applyBorder="1" applyAlignment="1">
      <alignment horizontal="right" vertical="center"/>
    </xf>
    <xf numFmtId="0" fontId="77" fillId="0" borderId="82" xfId="10" applyFont="1" applyBorder="1" applyAlignment="1">
      <alignment horizontal="right" vertical="center"/>
    </xf>
    <xf numFmtId="203" fontId="77" fillId="0" borderId="192" xfId="3" applyNumberFormat="1" applyFont="1" applyBorder="1" applyAlignment="1">
      <alignment horizontal="right" vertical="center"/>
    </xf>
    <xf numFmtId="203" fontId="77" fillId="0" borderId="79" xfId="3" applyNumberFormat="1" applyFont="1" applyBorder="1" applyAlignment="1">
      <alignment horizontal="right" vertical="center"/>
    </xf>
    <xf numFmtId="203" fontId="77" fillId="0" borderId="81" xfId="3" applyNumberFormat="1" applyFont="1" applyBorder="1" applyAlignment="1">
      <alignment horizontal="right" vertical="center"/>
    </xf>
    <xf numFmtId="0" fontId="77" fillId="0" borderId="148" xfId="10" applyFont="1" applyBorder="1" applyAlignment="1">
      <alignment horizontal="center" vertical="center"/>
    </xf>
    <xf numFmtId="0" fontId="77" fillId="0" borderId="85" xfId="10" applyFont="1" applyBorder="1" applyAlignment="1">
      <alignment horizontal="center" vertical="center"/>
    </xf>
    <xf numFmtId="186" fontId="77" fillId="0" borderId="8" xfId="10" applyNumberFormat="1" applyFont="1" applyBorder="1" applyAlignment="1" applyProtection="1">
      <alignment vertical="center"/>
      <protection locked="0"/>
    </xf>
    <xf numFmtId="176" fontId="77" fillId="0" borderId="84" xfId="10" applyNumberFormat="1" applyFont="1" applyBorder="1" applyAlignment="1" applyProtection="1">
      <alignment horizontal="right" vertical="center"/>
      <protection locked="0"/>
    </xf>
    <xf numFmtId="176" fontId="77" fillId="0" borderId="85" xfId="10" applyNumberFormat="1" applyFont="1" applyBorder="1" applyAlignment="1" applyProtection="1">
      <alignment horizontal="right" vertical="center"/>
      <protection locked="0"/>
    </xf>
    <xf numFmtId="176" fontId="77" fillId="0" borderId="85" xfId="10" applyNumberFormat="1" applyFont="1" applyBorder="1" applyAlignment="1" applyProtection="1">
      <alignment horizontal="right" vertical="center" shrinkToFit="1"/>
      <protection locked="0"/>
    </xf>
    <xf numFmtId="176" fontId="77" fillId="0" borderId="88" xfId="10" applyNumberFormat="1" applyFont="1" applyBorder="1" applyAlignment="1" applyProtection="1">
      <alignment horizontal="right" vertical="center" shrinkToFit="1"/>
      <protection locked="0"/>
    </xf>
    <xf numFmtId="176" fontId="77" fillId="0" borderId="164" xfId="10" applyNumberFormat="1" applyFont="1" applyBorder="1" applyAlignment="1" applyProtection="1">
      <alignment horizontal="right" vertical="center" shrinkToFit="1"/>
      <protection locked="0"/>
    </xf>
    <xf numFmtId="176" fontId="77" fillId="0" borderId="8" xfId="10" applyNumberFormat="1" applyFont="1" applyBorder="1" applyAlignment="1" applyProtection="1">
      <alignment horizontal="right" vertical="center" shrinkToFit="1"/>
      <protection locked="0"/>
    </xf>
    <xf numFmtId="176" fontId="77" fillId="0" borderId="10" xfId="10" applyNumberFormat="1" applyFont="1" applyBorder="1" applyAlignment="1">
      <alignment horizontal="right" vertical="center"/>
    </xf>
    <xf numFmtId="176" fontId="77" fillId="0" borderId="86" xfId="10" applyNumberFormat="1" applyFont="1" applyBorder="1" applyAlignment="1">
      <alignment horizontal="right" vertical="center"/>
    </xf>
    <xf numFmtId="176" fontId="77" fillId="0" borderId="164" xfId="10" applyNumberFormat="1" applyFont="1" applyBorder="1" applyAlignment="1">
      <alignment horizontal="right" vertical="center"/>
    </xf>
    <xf numFmtId="176" fontId="77" fillId="0" borderId="85" xfId="10" applyNumberFormat="1" applyFont="1" applyBorder="1" applyAlignment="1">
      <alignment horizontal="right" vertical="center"/>
    </xf>
    <xf numFmtId="0" fontId="77" fillId="0" borderId="85" xfId="10" applyFont="1" applyBorder="1" applyAlignment="1">
      <alignment horizontal="right" vertical="center"/>
    </xf>
    <xf numFmtId="0" fontId="77" fillId="0" borderId="88" xfId="10" applyFont="1" applyBorder="1" applyAlignment="1">
      <alignment horizontal="right" vertical="center"/>
    </xf>
    <xf numFmtId="203" fontId="77" fillId="0" borderId="164" xfId="3" applyNumberFormat="1" applyFont="1" applyBorder="1" applyAlignment="1">
      <alignment horizontal="right" vertical="center"/>
    </xf>
    <xf numFmtId="203" fontId="77" fillId="0" borderId="85" xfId="3" applyNumberFormat="1" applyFont="1" applyBorder="1" applyAlignment="1">
      <alignment horizontal="right" vertical="center"/>
    </xf>
    <xf numFmtId="203" fontId="77" fillId="0" borderId="87" xfId="3" applyNumberFormat="1" applyFont="1" applyBorder="1" applyAlignment="1">
      <alignment horizontal="right" vertical="center"/>
    </xf>
    <xf numFmtId="0" fontId="18" fillId="0" borderId="0" xfId="10" applyFont="1" applyAlignment="1">
      <alignment vertical="center"/>
    </xf>
    <xf numFmtId="0" fontId="38" fillId="0" borderId="0" xfId="10" applyFont="1" applyAlignment="1">
      <alignment vertical="center"/>
    </xf>
    <xf numFmtId="0" fontId="77" fillId="0" borderId="155" xfId="10" applyFont="1" applyBorder="1" applyAlignment="1">
      <alignment horizontal="center" vertical="center"/>
    </xf>
    <xf numFmtId="0" fontId="77" fillId="0" borderId="103" xfId="10" applyFont="1" applyBorder="1" applyAlignment="1">
      <alignment horizontal="center" vertical="center"/>
    </xf>
    <xf numFmtId="186" fontId="77" fillId="0" borderId="156" xfId="10" applyNumberFormat="1" applyFont="1" applyBorder="1" applyAlignment="1" applyProtection="1">
      <alignment vertical="center"/>
      <protection locked="0"/>
    </xf>
    <xf numFmtId="176" fontId="77" fillId="0" borderId="102" xfId="10" applyNumberFormat="1" applyFont="1" applyBorder="1" applyAlignment="1" applyProtection="1">
      <alignment horizontal="right" vertical="center"/>
      <protection locked="0"/>
    </xf>
    <xf numFmtId="176" fontId="77" fillId="0" borderId="103" xfId="10" applyNumberFormat="1" applyFont="1" applyBorder="1" applyAlignment="1" applyProtection="1">
      <alignment horizontal="right" vertical="center"/>
      <protection locked="0"/>
    </xf>
    <xf numFmtId="176" fontId="77" fillId="0" borderId="103" xfId="10" applyNumberFormat="1" applyFont="1" applyBorder="1" applyAlignment="1" applyProtection="1">
      <alignment horizontal="right" vertical="center" shrinkToFit="1"/>
      <protection locked="0"/>
    </xf>
    <xf numFmtId="176" fontId="77" fillId="0" borderId="108" xfId="10" applyNumberFormat="1" applyFont="1" applyBorder="1" applyAlignment="1" applyProtection="1">
      <alignment horizontal="right" vertical="center" shrinkToFit="1"/>
      <protection locked="0"/>
    </xf>
    <xf numFmtId="176" fontId="77" fillId="0" borderId="166" xfId="10" applyNumberFormat="1" applyFont="1" applyBorder="1" applyAlignment="1" applyProtection="1">
      <alignment horizontal="right" vertical="center" shrinkToFit="1"/>
      <protection locked="0"/>
    </xf>
    <xf numFmtId="176" fontId="77" fillId="0" borderId="156" xfId="10" applyNumberFormat="1" applyFont="1" applyBorder="1" applyAlignment="1" applyProtection="1">
      <alignment horizontal="right" vertical="center" shrinkToFit="1"/>
      <protection locked="0"/>
    </xf>
    <xf numFmtId="176" fontId="77" fillId="0" borderId="37" xfId="10" applyNumberFormat="1" applyFont="1" applyBorder="1" applyAlignment="1">
      <alignment horizontal="right" vertical="center"/>
    </xf>
    <xf numFmtId="176" fontId="77" fillId="0" borderId="92" xfId="10" applyNumberFormat="1" applyFont="1" applyBorder="1" applyAlignment="1">
      <alignment horizontal="right" vertical="center"/>
    </xf>
    <xf numFmtId="176" fontId="77" fillId="0" borderId="162" xfId="10" applyNumberFormat="1" applyFont="1" applyBorder="1" applyAlignment="1">
      <alignment horizontal="right" vertical="center"/>
    </xf>
    <xf numFmtId="176" fontId="77" fillId="0" borderId="103" xfId="10" applyNumberFormat="1" applyFont="1" applyBorder="1" applyAlignment="1">
      <alignment horizontal="right" vertical="center"/>
    </xf>
    <xf numFmtId="0" fontId="77" fillId="0" borderId="103" xfId="10" applyFont="1" applyBorder="1" applyAlignment="1">
      <alignment horizontal="right" vertical="center"/>
    </xf>
    <xf numFmtId="0" fontId="77" fillId="0" borderId="108" xfId="10" applyFont="1" applyBorder="1" applyAlignment="1">
      <alignment horizontal="right" vertical="center"/>
    </xf>
    <xf numFmtId="203" fontId="77" fillId="0" borderId="166" xfId="3" applyNumberFormat="1" applyFont="1" applyBorder="1" applyAlignment="1">
      <alignment horizontal="right" vertical="center"/>
    </xf>
    <xf numFmtId="203" fontId="77" fillId="0" borderId="103" xfId="3" applyNumberFormat="1" applyFont="1" applyBorder="1" applyAlignment="1">
      <alignment horizontal="right" vertical="center"/>
    </xf>
    <xf numFmtId="203" fontId="77" fillId="0" borderId="107" xfId="3" applyNumberFormat="1" applyFont="1" applyBorder="1" applyAlignment="1">
      <alignment horizontal="right" vertical="center"/>
    </xf>
    <xf numFmtId="0" fontId="77" fillId="0" borderId="253" xfId="10" applyFont="1" applyBorder="1" applyAlignment="1">
      <alignment horizontal="center" vertical="center"/>
    </xf>
    <xf numFmtId="0" fontId="77" fillId="0" borderId="114" xfId="10" applyFont="1" applyBorder="1" applyAlignment="1">
      <alignment horizontal="center" vertical="center"/>
    </xf>
    <xf numFmtId="186" fontId="77" fillId="0" borderId="3" xfId="10" applyNumberFormat="1" applyFont="1" applyBorder="1" applyAlignment="1">
      <alignment vertical="center"/>
    </xf>
    <xf numFmtId="176" fontId="77" fillId="0" borderId="113" xfId="10" applyNumberFormat="1" applyFont="1" applyBorder="1" applyAlignment="1">
      <alignment horizontal="right" vertical="center"/>
    </xf>
    <xf numFmtId="176" fontId="77" fillId="0" borderId="114" xfId="10" applyNumberFormat="1" applyFont="1" applyBorder="1" applyAlignment="1">
      <alignment horizontal="right" vertical="center"/>
    </xf>
    <xf numFmtId="176" fontId="77" fillId="0" borderId="114" xfId="10" applyNumberFormat="1" applyFont="1" applyBorder="1" applyAlignment="1">
      <alignment horizontal="right" vertical="center" shrinkToFit="1"/>
    </xf>
    <xf numFmtId="176" fontId="77" fillId="0" borderId="116" xfId="10" applyNumberFormat="1" applyFont="1" applyBorder="1" applyAlignment="1">
      <alignment horizontal="right" vertical="center" shrinkToFit="1"/>
    </xf>
    <xf numFmtId="176" fontId="77" fillId="0" borderId="195" xfId="10" applyNumberFormat="1" applyFont="1" applyBorder="1" applyAlignment="1">
      <alignment horizontal="right" vertical="center" shrinkToFit="1"/>
    </xf>
    <xf numFmtId="176" fontId="77" fillId="0" borderId="3" xfId="10" applyNumberFormat="1" applyFont="1" applyBorder="1" applyAlignment="1">
      <alignment horizontal="right" vertical="center" shrinkToFit="1"/>
    </xf>
    <xf numFmtId="0" fontId="77" fillId="0" borderId="114" xfId="10" applyFont="1" applyBorder="1" applyAlignment="1">
      <alignment horizontal="right" vertical="center"/>
    </xf>
    <xf numFmtId="0" fontId="77" fillId="0" borderId="116" xfId="10" applyFont="1" applyBorder="1" applyAlignment="1">
      <alignment horizontal="right" vertical="center"/>
    </xf>
    <xf numFmtId="203" fontId="77" fillId="0" borderId="195" xfId="3" applyNumberFormat="1" applyFont="1" applyBorder="1" applyAlignment="1">
      <alignment horizontal="right" vertical="center"/>
    </xf>
    <xf numFmtId="203" fontId="77" fillId="0" borderId="114" xfId="3" applyNumberFormat="1" applyFont="1" applyBorder="1" applyAlignment="1">
      <alignment horizontal="right" vertical="center"/>
    </xf>
    <xf numFmtId="203" fontId="77" fillId="0" borderId="115" xfId="3" applyNumberFormat="1" applyFont="1" applyBorder="1" applyAlignment="1">
      <alignment horizontal="right" vertical="center"/>
    </xf>
    <xf numFmtId="0" fontId="77" fillId="0" borderId="154" xfId="10" applyFont="1" applyBorder="1" applyAlignment="1">
      <alignment horizontal="center" vertical="center"/>
    </xf>
    <xf numFmtId="0" fontId="77" fillId="0" borderId="79" xfId="10" applyFont="1" applyBorder="1" applyAlignment="1">
      <alignment horizontal="center" vertical="center"/>
    </xf>
    <xf numFmtId="203" fontId="77" fillId="0" borderId="192" xfId="3" applyNumberFormat="1" applyFont="1" applyBorder="1" applyAlignment="1" applyProtection="1">
      <alignment horizontal="right" vertical="center"/>
    </xf>
    <xf numFmtId="203" fontId="77" fillId="0" borderId="79" xfId="3" applyNumberFormat="1" applyFont="1" applyBorder="1" applyAlignment="1" applyProtection="1">
      <alignment horizontal="right" vertical="center"/>
    </xf>
    <xf numFmtId="203" fontId="77" fillId="0" borderId="81" xfId="3" applyNumberFormat="1" applyFont="1" applyBorder="1" applyAlignment="1" applyProtection="1">
      <alignment horizontal="right" vertical="center"/>
    </xf>
    <xf numFmtId="0" fontId="80" fillId="0" borderId="184" xfId="10" applyFont="1" applyBorder="1" applyAlignment="1">
      <alignment horizontal="center" vertical="center"/>
    </xf>
    <xf numFmtId="0" fontId="80" fillId="0" borderId="185" xfId="10" applyFont="1" applyBorder="1" applyAlignment="1">
      <alignment horizontal="center" vertical="center"/>
    </xf>
    <xf numFmtId="186" fontId="77" fillId="0" borderId="188" xfId="10" applyNumberFormat="1" applyFont="1" applyBorder="1" applyAlignment="1">
      <alignment horizontal="center" vertical="center"/>
    </xf>
    <xf numFmtId="176" fontId="77" fillId="0" borderId="175" xfId="10" applyNumberFormat="1" applyFont="1" applyBorder="1" applyAlignment="1">
      <alignment horizontal="right" vertical="center"/>
    </xf>
    <xf numFmtId="176" fontId="77" fillId="0" borderId="185" xfId="10" applyNumberFormat="1" applyFont="1" applyBorder="1" applyAlignment="1">
      <alignment horizontal="right" vertical="center"/>
    </xf>
    <xf numFmtId="176" fontId="77" fillId="0" borderId="174" xfId="10" applyNumberFormat="1" applyFont="1" applyBorder="1" applyAlignment="1">
      <alignment horizontal="right" vertical="center"/>
    </xf>
    <xf numFmtId="176" fontId="77" fillId="0" borderId="187" xfId="10" applyNumberFormat="1" applyFont="1" applyBorder="1" applyAlignment="1">
      <alignment horizontal="right" vertical="center"/>
    </xf>
    <xf numFmtId="176" fontId="77" fillId="0" borderId="188" xfId="10" applyNumberFormat="1" applyFont="1" applyBorder="1" applyAlignment="1">
      <alignment horizontal="right" vertical="center"/>
    </xf>
    <xf numFmtId="186" fontId="77" fillId="0" borderId="185" xfId="10" applyNumberFormat="1" applyFont="1" applyBorder="1" applyAlignment="1">
      <alignment horizontal="right" vertical="center"/>
    </xf>
    <xf numFmtId="186" fontId="77" fillId="0" borderId="174" xfId="10" applyNumberFormat="1" applyFont="1" applyBorder="1" applyAlignment="1">
      <alignment horizontal="right" vertical="center"/>
    </xf>
    <xf numFmtId="186" fontId="77" fillId="0" borderId="187" xfId="10" applyNumberFormat="1" applyFont="1" applyBorder="1" applyAlignment="1">
      <alignment horizontal="right" vertical="center"/>
    </xf>
    <xf numFmtId="186" fontId="77" fillId="0" borderId="186" xfId="10" applyNumberFormat="1" applyFont="1" applyBorder="1" applyAlignment="1">
      <alignment horizontal="right" vertical="center"/>
    </xf>
    <xf numFmtId="0" fontId="77" fillId="0" borderId="0" xfId="10" applyFont="1" applyAlignment="1">
      <alignment horizontal="left" vertical="center"/>
    </xf>
    <xf numFmtId="0" fontId="11" fillId="0" borderId="0" xfId="10" applyFont="1" applyAlignment="1">
      <alignment horizontal="left" vertical="center"/>
    </xf>
    <xf numFmtId="0" fontId="57" fillId="0" borderId="0" xfId="10" applyFont="1" applyAlignment="1">
      <alignment horizontal="right" vertical="center"/>
    </xf>
    <xf numFmtId="0" fontId="25" fillId="0" borderId="181" xfId="10" applyFont="1" applyBorder="1" applyAlignment="1">
      <alignment horizontal="center" vertical="center"/>
    </xf>
    <xf numFmtId="0" fontId="25" fillId="0" borderId="180" xfId="10" applyFont="1" applyBorder="1" applyAlignment="1">
      <alignment horizontal="center" vertical="center"/>
    </xf>
    <xf numFmtId="0" fontId="25" fillId="0" borderId="181" xfId="10" applyFont="1" applyBorder="1" applyAlignment="1" applyProtection="1">
      <alignment horizontal="center" vertical="center"/>
      <protection locked="0"/>
    </xf>
    <xf numFmtId="0" fontId="25" fillId="0" borderId="180" xfId="10" applyFont="1" applyBorder="1" applyAlignment="1" applyProtection="1">
      <alignment horizontal="center" vertical="center"/>
      <protection locked="0"/>
    </xf>
    <xf numFmtId="0" fontId="25" fillId="0" borderId="182" xfId="10" applyFont="1" applyBorder="1" applyAlignment="1" applyProtection="1">
      <alignment horizontal="center" vertical="center"/>
      <protection locked="0"/>
    </xf>
    <xf numFmtId="0" fontId="14" fillId="0" borderId="165" xfId="10" applyFont="1" applyBorder="1" applyAlignment="1">
      <alignment vertical="center"/>
    </xf>
    <xf numFmtId="0" fontId="25" fillId="0" borderId="104" xfId="10" applyFont="1" applyBorder="1" applyAlignment="1">
      <alignment horizontal="right" vertical="center"/>
    </xf>
    <xf numFmtId="0" fontId="25" fillId="0" borderId="165" xfId="10" applyFont="1" applyBorder="1" applyAlignment="1">
      <alignment horizontal="center" vertical="center" textRotation="255"/>
    </xf>
    <xf numFmtId="0" fontId="25" fillId="0" borderId="166" xfId="10" applyFont="1" applyBorder="1" applyAlignment="1">
      <alignment horizontal="center" vertical="center" textRotation="255"/>
    </xf>
    <xf numFmtId="0" fontId="25" fillId="0" borderId="156" xfId="10" applyFont="1" applyBorder="1" applyAlignment="1">
      <alignment horizontal="center" vertical="center" textRotation="255"/>
    </xf>
    <xf numFmtId="0" fontId="25" fillId="0" borderId="109" xfId="10" applyFont="1" applyBorder="1" applyAlignment="1">
      <alignment horizontal="center" vertical="center" textRotation="255"/>
    </xf>
    <xf numFmtId="0" fontId="25" fillId="0" borderId="104" xfId="10" applyFont="1" applyBorder="1" applyAlignment="1">
      <alignment horizontal="center" vertical="center" textRotation="255"/>
    </xf>
    <xf numFmtId="0" fontId="25" fillId="0" borderId="130" xfId="10" applyFont="1" applyBorder="1" applyAlignment="1">
      <alignment horizontal="center" vertical="center"/>
    </xf>
    <xf numFmtId="0" fontId="25" fillId="0" borderId="1" xfId="10" applyFont="1" applyBorder="1" applyAlignment="1">
      <alignment horizontal="left" vertical="center"/>
    </xf>
    <xf numFmtId="0" fontId="25" fillId="0" borderId="130" xfId="10" applyFont="1" applyBorder="1" applyAlignment="1">
      <alignment horizontal="center" vertical="center" textRotation="255"/>
    </xf>
    <xf numFmtId="0" fontId="25" fillId="0" borderId="171" xfId="10" applyFont="1" applyBorder="1" applyAlignment="1">
      <alignment horizontal="center" vertical="center" textRotation="255"/>
    </xf>
    <xf numFmtId="0" fontId="25" fillId="0" borderId="153" xfId="10" applyFont="1" applyBorder="1" applyAlignment="1">
      <alignment horizontal="center" vertical="center" textRotation="255"/>
    </xf>
    <xf numFmtId="0" fontId="25" fillId="0" borderId="128" xfId="10" applyFont="1" applyBorder="1" applyAlignment="1">
      <alignment horizontal="center" vertical="center" textRotation="255"/>
    </xf>
    <xf numFmtId="0" fontId="25" fillId="0" borderId="1" xfId="10" applyFont="1" applyBorder="1" applyAlignment="1">
      <alignment horizontal="center" vertical="center" textRotation="255"/>
    </xf>
    <xf numFmtId="0" fontId="10" fillId="0" borderId="169" xfId="10" applyFont="1" applyBorder="1" applyAlignment="1">
      <alignment horizontal="center" vertical="center"/>
    </xf>
    <xf numFmtId="0" fontId="10" fillId="0" borderId="170" xfId="10" applyFont="1" applyBorder="1" applyAlignment="1">
      <alignment horizontal="center" vertical="center"/>
    </xf>
    <xf numFmtId="0" fontId="10" fillId="0" borderId="138" xfId="10" applyFont="1" applyBorder="1" applyAlignment="1">
      <alignment horizontal="center" vertical="center"/>
    </xf>
    <xf numFmtId="197" fontId="25" fillId="0" borderId="202" xfId="10" applyNumberFormat="1" applyFont="1" applyBorder="1" applyAlignment="1" applyProtection="1">
      <alignment horizontal="center"/>
      <protection locked="0"/>
    </xf>
    <xf numFmtId="197" fontId="25" fillId="0" borderId="252" xfId="10" applyNumberFormat="1" applyFont="1" applyBorder="1" applyAlignment="1" applyProtection="1">
      <alignment horizontal="center"/>
      <protection locked="0"/>
    </xf>
    <xf numFmtId="197" fontId="25" fillId="0" borderId="208" xfId="10" applyNumberFormat="1" applyFont="1" applyBorder="1" applyAlignment="1" applyProtection="1">
      <alignment horizontal="center"/>
      <protection locked="0"/>
    </xf>
    <xf numFmtId="197" fontId="25" fillId="0" borderId="161" xfId="10" applyNumberFormat="1" applyFont="1" applyBorder="1" applyAlignment="1" applyProtection="1">
      <alignment horizontal="center"/>
      <protection locked="0"/>
    </xf>
    <xf numFmtId="197" fontId="25" fillId="0" borderId="208" xfId="10" applyNumberFormat="1" applyFont="1" applyBorder="1" applyAlignment="1" applyProtection="1">
      <alignment horizontal="center" vertical="center"/>
      <protection locked="0"/>
    </xf>
    <xf numFmtId="197" fontId="25" fillId="0" borderId="252" xfId="10" applyNumberFormat="1" applyFont="1" applyBorder="1" applyAlignment="1" applyProtection="1">
      <alignment horizontal="center" vertical="center"/>
      <protection locked="0"/>
    </xf>
    <xf numFmtId="197" fontId="25" fillId="0" borderId="161" xfId="10" applyNumberFormat="1" applyFont="1" applyBorder="1" applyAlignment="1" applyProtection="1">
      <alignment horizontal="center" vertical="center"/>
      <protection locked="0"/>
    </xf>
    <xf numFmtId="0" fontId="10" fillId="0" borderId="8" xfId="10" applyFont="1" applyBorder="1" applyAlignment="1">
      <alignment horizontal="center" vertical="center"/>
    </xf>
    <xf numFmtId="0" fontId="25" fillId="0" borderId="172" xfId="10" applyFont="1" applyBorder="1" applyAlignment="1" applyProtection="1">
      <alignment horizontal="center" vertical="top"/>
      <protection locked="0"/>
    </xf>
    <xf numFmtId="0" fontId="25" fillId="0" borderId="192" xfId="10" applyFont="1" applyBorder="1" applyAlignment="1" applyProtection="1">
      <alignment horizontal="center" vertical="top"/>
      <protection locked="0"/>
    </xf>
    <xf numFmtId="0" fontId="25" fillId="0" borderId="138" xfId="10" applyFont="1" applyBorder="1" applyAlignment="1" applyProtection="1">
      <alignment horizontal="center" vertical="top"/>
      <protection locked="0"/>
    </xf>
    <xf numFmtId="0" fontId="25" fillId="0" borderId="83" xfId="10" applyFont="1" applyBorder="1" applyAlignment="1" applyProtection="1">
      <alignment horizontal="center" vertical="top"/>
      <protection locked="0"/>
    </xf>
    <xf numFmtId="0" fontId="25" fillId="0" borderId="138" xfId="10" applyFont="1" applyBorder="1" applyAlignment="1" applyProtection="1">
      <alignment horizontal="center" vertical="center"/>
      <protection locked="0"/>
    </xf>
    <xf numFmtId="0" fontId="25" fillId="0" borderId="192" xfId="10" applyFont="1" applyBorder="1" applyAlignment="1" applyProtection="1">
      <alignment horizontal="center" vertical="center"/>
      <protection locked="0"/>
    </xf>
    <xf numFmtId="0" fontId="25" fillId="0" borderId="83" xfId="10" applyFont="1" applyBorder="1" applyAlignment="1" applyProtection="1">
      <alignment horizontal="center" vertical="center"/>
      <protection locked="0"/>
    </xf>
    <xf numFmtId="0" fontId="81" fillId="0" borderId="172" xfId="10" applyFont="1" applyBorder="1" applyAlignment="1" applyProtection="1">
      <alignment horizontal="center" vertical="top"/>
      <protection locked="0"/>
    </xf>
    <xf numFmtId="0" fontId="81" fillId="0" borderId="192" xfId="10" applyFont="1" applyBorder="1" applyAlignment="1" applyProtection="1">
      <alignment horizontal="center" vertical="top"/>
      <protection locked="0"/>
    </xf>
    <xf numFmtId="197" fontId="25" fillId="0" borderId="165" xfId="10" applyNumberFormat="1" applyFont="1" applyBorder="1" applyAlignment="1" applyProtection="1">
      <alignment horizontal="center" vertical="center"/>
      <protection locked="0"/>
    </xf>
    <xf numFmtId="197" fontId="25" fillId="0" borderId="166" xfId="10" applyNumberFormat="1" applyFont="1" applyBorder="1" applyAlignment="1" applyProtection="1">
      <alignment horizontal="center" vertical="center"/>
      <protection locked="0"/>
    </xf>
    <xf numFmtId="197" fontId="25" fillId="0" borderId="156" xfId="10" applyNumberFormat="1" applyFont="1" applyBorder="1" applyAlignment="1" applyProtection="1">
      <alignment horizontal="center" vertical="center"/>
      <protection locked="0"/>
    </xf>
    <xf numFmtId="197" fontId="25" fillId="0" borderId="109" xfId="10" applyNumberFormat="1" applyFont="1" applyBorder="1" applyAlignment="1" applyProtection="1">
      <alignment horizontal="center" vertical="center"/>
      <protection locked="0"/>
    </xf>
    <xf numFmtId="0" fontId="10" fillId="0" borderId="156" xfId="10" applyFont="1" applyBorder="1" applyAlignment="1">
      <alignment horizontal="center" vertical="center"/>
    </xf>
    <xf numFmtId="0" fontId="25" fillId="0" borderId="130" xfId="10" applyFont="1" applyBorder="1" applyAlignment="1" applyProtection="1">
      <alignment horizontal="center" vertical="center"/>
      <protection locked="0"/>
    </xf>
    <xf numFmtId="0" fontId="25" fillId="0" borderId="171" xfId="10" applyFont="1" applyBorder="1" applyAlignment="1" applyProtection="1">
      <alignment horizontal="center" vertical="center"/>
      <protection locked="0"/>
    </xf>
    <xf numFmtId="0" fontId="25" fillId="0" borderId="153" xfId="10" applyFont="1" applyBorder="1" applyAlignment="1" applyProtection="1">
      <alignment horizontal="center" vertical="center"/>
      <protection locked="0"/>
    </xf>
    <xf numFmtId="0" fontId="25" fillId="0" borderId="128" xfId="10" applyFont="1" applyBorder="1" applyAlignment="1" applyProtection="1">
      <alignment horizontal="center" vertical="center"/>
      <protection locked="0"/>
    </xf>
    <xf numFmtId="0" fontId="25" fillId="0" borderId="169" xfId="10" applyFont="1" applyBorder="1" applyAlignment="1" applyProtection="1">
      <alignment horizontal="center" vertical="center"/>
      <protection locked="0"/>
    </xf>
    <xf numFmtId="0" fontId="25" fillId="0" borderId="170" xfId="10" applyFont="1" applyBorder="1" applyAlignment="1" applyProtection="1">
      <alignment horizontal="center" vertical="center"/>
      <protection locked="0"/>
    </xf>
    <xf numFmtId="0" fontId="25" fillId="0" borderId="146" xfId="10" applyFont="1" applyBorder="1" applyAlignment="1" applyProtection="1">
      <alignment horizontal="center" vertical="center"/>
      <protection locked="0"/>
    </xf>
    <xf numFmtId="0" fontId="25" fillId="0" borderId="132" xfId="10" applyFont="1" applyBorder="1" applyAlignment="1" applyProtection="1">
      <alignment horizontal="center" vertical="center"/>
      <protection locked="0"/>
    </xf>
    <xf numFmtId="0" fontId="25" fillId="0" borderId="178" xfId="10" applyFont="1" applyBorder="1" applyAlignment="1">
      <alignment horizontal="center" vertical="center"/>
    </xf>
    <xf numFmtId="0" fontId="25" fillId="0" borderId="98" xfId="10" applyFont="1" applyBorder="1" applyAlignment="1">
      <alignment horizontal="center" vertical="center"/>
    </xf>
    <xf numFmtId="0" fontId="25" fillId="0" borderId="179" xfId="10" applyFont="1" applyBorder="1" applyAlignment="1">
      <alignment horizontal="center" vertical="center"/>
    </xf>
    <xf numFmtId="0" fontId="25" fillId="0" borderId="130" xfId="10" applyFont="1" applyBorder="1" applyAlignment="1" applyProtection="1">
      <alignment horizontal="center" vertical="top"/>
      <protection locked="0"/>
    </xf>
    <xf numFmtId="0" fontId="25" fillId="0" borderId="171" xfId="10" applyFont="1" applyBorder="1" applyAlignment="1" applyProtection="1">
      <alignment horizontal="center" vertical="top"/>
      <protection locked="0"/>
    </xf>
    <xf numFmtId="0" fontId="25" fillId="0" borderId="165" xfId="10" applyFont="1" applyBorder="1" applyAlignment="1">
      <alignment horizontal="center" vertical="center"/>
    </xf>
    <xf numFmtId="0" fontId="25" fillId="0" borderId="104" xfId="10" applyFont="1" applyBorder="1" applyAlignment="1">
      <alignment horizontal="center" vertical="center"/>
    </xf>
    <xf numFmtId="197" fontId="25" fillId="0" borderId="202" xfId="10" applyNumberFormat="1" applyFont="1" applyBorder="1" applyAlignment="1" applyProtection="1">
      <alignment horizontal="center" vertical="center"/>
      <protection locked="0"/>
    </xf>
    <xf numFmtId="197" fontId="25" fillId="0" borderId="256" xfId="10" applyNumberFormat="1" applyFont="1" applyBorder="1" applyAlignment="1" applyProtection="1">
      <alignment horizontal="center" vertical="center"/>
      <protection locked="0"/>
    </xf>
    <xf numFmtId="197" fontId="25" fillId="0" borderId="199" xfId="10" applyNumberFormat="1" applyFont="1" applyBorder="1" applyAlignment="1" applyProtection="1">
      <alignment horizontal="center" vertical="center"/>
      <protection locked="0"/>
    </xf>
    <xf numFmtId="197" fontId="25" fillId="0" borderId="205" xfId="10" applyNumberFormat="1" applyFont="1" applyBorder="1" applyAlignment="1" applyProtection="1">
      <alignment horizontal="center" vertical="center"/>
      <protection locked="0"/>
    </xf>
    <xf numFmtId="0" fontId="25" fillId="0" borderId="22" xfId="10" applyFont="1" applyBorder="1" applyAlignment="1" applyProtection="1">
      <alignment horizontal="center" vertical="center"/>
      <protection locked="0"/>
    </xf>
    <xf numFmtId="0" fontId="25" fillId="0" borderId="177" xfId="10" applyFont="1" applyBorder="1" applyAlignment="1" applyProtection="1">
      <alignment horizontal="center" vertical="center"/>
      <protection locked="0"/>
    </xf>
    <xf numFmtId="0" fontId="25" fillId="0" borderId="151" xfId="10" applyFont="1" applyBorder="1" applyAlignment="1" applyProtection="1">
      <alignment horizontal="center" vertical="center"/>
      <protection locked="0"/>
    </xf>
    <xf numFmtId="0" fontId="25" fillId="0" borderId="122" xfId="10" applyFont="1" applyBorder="1" applyAlignment="1" applyProtection="1">
      <alignment horizontal="center" vertical="center"/>
      <protection locked="0"/>
    </xf>
    <xf numFmtId="0" fontId="25" fillId="0" borderId="169" xfId="10" applyFont="1" applyBorder="1" applyAlignment="1">
      <alignment horizontal="center" vertical="center"/>
    </xf>
    <xf numFmtId="197" fontId="25" fillId="0" borderId="15" xfId="10" applyNumberFormat="1" applyFont="1" applyBorder="1" applyAlignment="1" applyProtection="1">
      <alignment horizontal="center" vertical="center"/>
      <protection locked="0"/>
    </xf>
    <xf numFmtId="197" fontId="25" fillId="0" borderId="168" xfId="10" applyNumberFormat="1" applyFont="1" applyBorder="1" applyAlignment="1" applyProtection="1">
      <alignment horizontal="center" vertical="center"/>
      <protection locked="0"/>
    </xf>
    <xf numFmtId="197" fontId="25" fillId="0" borderId="140" xfId="10" applyNumberFormat="1" applyFont="1" applyBorder="1" applyAlignment="1" applyProtection="1">
      <alignment horizontal="center" vertical="center"/>
      <protection locked="0"/>
    </xf>
    <xf numFmtId="197" fontId="25" fillId="0" borderId="111" xfId="10" applyNumberFormat="1" applyFont="1" applyBorder="1" applyAlignment="1" applyProtection="1">
      <alignment horizontal="center" vertical="center"/>
      <protection locked="0"/>
    </xf>
    <xf numFmtId="0" fontId="25" fillId="0" borderId="22" xfId="10" applyFont="1" applyBorder="1" applyAlignment="1">
      <alignment horizontal="center" vertical="center"/>
    </xf>
    <xf numFmtId="0" fontId="25" fillId="0" borderId="14" xfId="10" applyFont="1" applyBorder="1" applyAlignment="1">
      <alignment horizontal="center" vertical="center"/>
    </xf>
    <xf numFmtId="0" fontId="14" fillId="0" borderId="0" xfId="10" applyFont="1" applyAlignment="1">
      <alignment horizontal="center" vertical="center"/>
    </xf>
    <xf numFmtId="0" fontId="33" fillId="0" borderId="0" xfId="10" applyFont="1" applyAlignment="1">
      <alignment vertical="center"/>
    </xf>
    <xf numFmtId="0" fontId="4" fillId="0" borderId="0" xfId="6" applyFont="1">
      <alignment vertical="center"/>
    </xf>
    <xf numFmtId="0" fontId="24" fillId="0" borderId="0" xfId="6" applyFont="1">
      <alignment vertical="center"/>
    </xf>
    <xf numFmtId="0" fontId="1" fillId="0" borderId="14" xfId="6" applyBorder="1" applyAlignment="1">
      <alignment horizontal="right" vertical="center"/>
    </xf>
    <xf numFmtId="0" fontId="1" fillId="0" borderId="159" xfId="6" applyBorder="1" applyAlignment="1">
      <alignment horizontal="right" vertical="center"/>
    </xf>
    <xf numFmtId="0" fontId="1" fillId="0" borderId="57" xfId="6" applyBorder="1" applyAlignment="1">
      <alignment horizontal="center" vertical="center" shrinkToFit="1"/>
    </xf>
    <xf numFmtId="0" fontId="1" fillId="0" borderId="16" xfId="6" applyBorder="1" applyAlignment="1">
      <alignment horizontal="center" vertical="center" shrinkToFit="1"/>
    </xf>
    <xf numFmtId="0" fontId="1" fillId="0" borderId="19" xfId="6" applyBorder="1" applyAlignment="1">
      <alignment horizontal="center" vertical="center" shrinkToFit="1"/>
    </xf>
    <xf numFmtId="0" fontId="1" fillId="0" borderId="297" xfId="6" applyBorder="1" applyAlignment="1">
      <alignment horizontal="center" vertical="center" shrinkToFit="1"/>
    </xf>
    <xf numFmtId="0" fontId="1" fillId="0" borderId="57" xfId="6" applyBorder="1" applyAlignment="1">
      <alignment horizontal="center" vertical="center" wrapText="1"/>
    </xf>
    <xf numFmtId="0" fontId="1" fillId="0" borderId="111" xfId="6" applyBorder="1" applyAlignment="1">
      <alignment horizontal="center" vertical="center" wrapText="1"/>
    </xf>
    <xf numFmtId="0" fontId="1" fillId="0" borderId="43" xfId="6" applyBorder="1">
      <alignment vertical="center"/>
    </xf>
    <xf numFmtId="0" fontId="1" fillId="0" borderId="14" xfId="6" applyBorder="1" applyAlignment="1">
      <alignment horizontal="center" vertical="center" shrinkToFit="1"/>
    </xf>
    <xf numFmtId="0" fontId="1" fillId="0" borderId="135" xfId="6" applyBorder="1" applyAlignment="1">
      <alignment horizontal="center" vertical="center" shrinkToFit="1"/>
    </xf>
    <xf numFmtId="0" fontId="1" fillId="0" borderId="23" xfId="6" applyBorder="1" applyAlignment="1">
      <alignment horizontal="center" vertical="center" shrinkToFit="1"/>
    </xf>
    <xf numFmtId="0" fontId="1" fillId="0" borderId="26" xfId="6" applyBorder="1" applyAlignment="1">
      <alignment horizontal="center" vertical="center" shrinkToFit="1"/>
    </xf>
    <xf numFmtId="0" fontId="1" fillId="0" borderId="298" xfId="6" applyBorder="1" applyAlignment="1">
      <alignment horizontal="center" vertical="center" shrinkToFit="1"/>
    </xf>
    <xf numFmtId="0" fontId="1" fillId="0" borderId="14" xfId="6" applyBorder="1" applyAlignment="1">
      <alignment horizontal="center" vertical="center" wrapText="1"/>
    </xf>
    <xf numFmtId="0" fontId="1" fillId="0" borderId="122" xfId="6" applyBorder="1" applyAlignment="1">
      <alignment horizontal="center" vertical="center" wrapText="1"/>
    </xf>
    <xf numFmtId="0" fontId="1" fillId="0" borderId="35" xfId="6" applyBorder="1" applyAlignment="1">
      <alignment horizontal="distributed" vertical="center" wrapText="1"/>
    </xf>
    <xf numFmtId="0" fontId="1" fillId="0" borderId="60" xfId="6" applyBorder="1" applyAlignment="1">
      <alignment horizontal="center" vertical="center"/>
    </xf>
    <xf numFmtId="0" fontId="1" fillId="0" borderId="48" xfId="6" applyBorder="1" applyAlignment="1">
      <alignment horizontal="center" vertical="center"/>
    </xf>
    <xf numFmtId="0" fontId="1" fillId="0" borderId="299" xfId="6" applyBorder="1" applyAlignment="1">
      <alignment horizontal="center" vertical="center"/>
    </xf>
    <xf numFmtId="0" fontId="1" fillId="0" borderId="110" xfId="6" applyBorder="1" applyAlignment="1">
      <alignment horizontal="center" vertical="center"/>
    </xf>
    <xf numFmtId="0" fontId="1" fillId="0" borderId="66" xfId="6" applyBorder="1" applyAlignment="1">
      <alignment horizontal="center" vertical="center"/>
    </xf>
    <xf numFmtId="0" fontId="1" fillId="0" borderId="35" xfId="6" applyBorder="1" applyAlignment="1">
      <alignment horizontal="distributed" vertical="center" wrapText="1" shrinkToFit="1"/>
    </xf>
    <xf numFmtId="0" fontId="1" fillId="0" borderId="51" xfId="6" applyBorder="1" applyAlignment="1">
      <alignment horizontal="center" vertical="center"/>
    </xf>
    <xf numFmtId="0" fontId="1" fillId="0" borderId="2" xfId="6" applyBorder="1" applyAlignment="1">
      <alignment horizontal="center" vertical="center"/>
    </xf>
    <xf numFmtId="0" fontId="1" fillId="0" borderId="300" xfId="6" applyBorder="1" applyAlignment="1">
      <alignment horizontal="center" vertical="center"/>
    </xf>
    <xf numFmtId="0" fontId="1" fillId="0" borderId="112" xfId="6" applyBorder="1" applyAlignment="1">
      <alignment horizontal="center" vertical="center"/>
    </xf>
    <xf numFmtId="0" fontId="1" fillId="0" borderId="117" xfId="6" applyBorder="1" applyAlignment="1">
      <alignment horizontal="center" vertical="center"/>
    </xf>
    <xf numFmtId="0" fontId="1" fillId="0" borderId="52" xfId="6" applyBorder="1" applyAlignment="1">
      <alignment horizontal="distributed" vertical="center" wrapText="1" shrinkToFit="1"/>
    </xf>
    <xf numFmtId="0" fontId="1" fillId="0" borderId="4" xfId="6" applyBorder="1" applyAlignment="1">
      <alignment horizontal="center" vertical="center"/>
    </xf>
    <xf numFmtId="0" fontId="1" fillId="0" borderId="27" xfId="6" applyBorder="1" applyAlignment="1">
      <alignment horizontal="distributed" vertical="center" wrapText="1" shrinkToFit="1"/>
    </xf>
    <xf numFmtId="0" fontId="1" fillId="0" borderId="55" xfId="6" applyBorder="1" applyAlignment="1">
      <alignment horizontal="center" vertical="center"/>
    </xf>
    <xf numFmtId="0" fontId="1" fillId="0" borderId="69" xfId="6" applyBorder="1" applyAlignment="1">
      <alignment horizontal="center" vertical="center"/>
    </xf>
    <xf numFmtId="0" fontId="1" fillId="0" borderId="301" xfId="6" applyBorder="1" applyAlignment="1">
      <alignment horizontal="center" vertical="center"/>
    </xf>
    <xf numFmtId="0" fontId="1" fillId="0" borderId="120" xfId="6" applyBorder="1" applyAlignment="1">
      <alignment horizontal="center" vertical="center"/>
    </xf>
    <xf numFmtId="0" fontId="1" fillId="0" borderId="75" xfId="6" applyBorder="1" applyAlignment="1">
      <alignment horizontal="center" vertical="center"/>
    </xf>
  </cellXfs>
  <cellStyles count="11">
    <cellStyle name="パーセント 2" xfId="4" xr:uid="{00000000-0005-0000-0000-000000000000}"/>
    <cellStyle name="ハイパーリンク" xfId="2" builtinId="8"/>
    <cellStyle name="桁区切り 2" xfId="3" xr:uid="{00000000-0005-0000-0000-000002000000}"/>
    <cellStyle name="桁区切り 3" xfId="5" xr:uid="{00000000-0005-0000-0000-000003000000}"/>
    <cellStyle name="標準" xfId="0" builtinId="0"/>
    <cellStyle name="標準 10" xfId="10" xr:uid="{6E86A4B6-A90F-4B07-BE57-38CD29FBFF7C}"/>
    <cellStyle name="標準 2" xfId="1" xr:uid="{00000000-0005-0000-0000-000005000000}"/>
    <cellStyle name="標準 3" xfId="6" xr:uid="{00000000-0005-0000-0000-000006000000}"/>
    <cellStyle name="標準_~6536605" xfId="7" xr:uid="{00000000-0005-0000-0000-000007000000}"/>
    <cellStyle name="標準_１２年度最近５年間の船員数推移" xfId="8" xr:uid="{00000000-0005-0000-0000-000008000000}"/>
    <cellStyle name="標準_平成１５年度要覧原稿（安全衛生係分）" xfId="9" xr:uid="{00000000-0005-0000-0000-000009000000}"/>
  </cellStyles>
  <dxfs count="0"/>
  <tableStyles count="0" defaultTableStyle="TableStyleMedium2" defaultPivotStyle="PivotStyleMedium9"/>
  <colors>
    <mruColors>
      <color rgb="FF66CCFF"/>
      <color rgb="FF66FF99"/>
      <color rgb="FFFF99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externalLinks/externalLink1.xml" Type="http://schemas.openxmlformats.org/officeDocument/2006/relationships/externalLink"/><Relationship Id="rId31" Target="externalLinks/externalLink2.xml" Type="http://schemas.openxmlformats.org/officeDocument/2006/relationships/externalLink"/><Relationship Id="rId32" Target="externalLinks/externalLink3.xml" Type="http://schemas.openxmlformats.org/officeDocument/2006/relationships/externalLink"/><Relationship Id="rId33" Target="externalLinks/externalLink4.xml" Type="http://schemas.openxmlformats.org/officeDocument/2006/relationships/externalLink"/><Relationship Id="rId34" Target="externalLinks/externalLink5.xml" Type="http://schemas.openxmlformats.org/officeDocument/2006/relationships/externalLink"/><Relationship Id="rId35" Target="theme/theme1.xml" Type="http://schemas.openxmlformats.org/officeDocument/2006/relationships/theme"/><Relationship Id="rId36" Target="styles.xml" Type="http://schemas.openxmlformats.org/officeDocument/2006/relationships/styles"/><Relationship Id="rId37" Target="sharedStrings.xml" Type="http://schemas.openxmlformats.org/officeDocument/2006/relationships/sharedStrings"/><Relationship Id="rId38" Target="calcChain.xml" Type="http://schemas.openxmlformats.org/officeDocument/2006/relationships/calcChain"/><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dr:twoCellAnchor>
    <xdr:from>
      <xdr:col>2</xdr:col>
      <xdr:colOff>9525</xdr:colOff>
      <xdr:row>5</xdr:row>
      <xdr:rowOff>0</xdr:rowOff>
    </xdr:from>
    <xdr:to>
      <xdr:col>2</xdr:col>
      <xdr:colOff>9525</xdr:colOff>
      <xdr:row>5</xdr:row>
      <xdr:rowOff>0</xdr:rowOff>
    </xdr:to>
    <xdr:sp macro="" textlink="">
      <xdr:nvSpPr>
        <xdr:cNvPr id="2" name="Line 1">
          <a:extLst>
            <a:ext uri="{FF2B5EF4-FFF2-40B4-BE49-F238E27FC236}">
              <a16:creationId xmlns:a16="http://schemas.microsoft.com/office/drawing/2014/main" id="{BEC5210D-28E9-4ADF-A28A-D5673FC7B088}"/>
            </a:ext>
          </a:extLst>
        </xdr:cNvPr>
        <xdr:cNvSpPr>
          <a:spLocks noChangeShapeType="1"/>
        </xdr:cNvSpPr>
      </xdr:nvSpPr>
      <xdr:spPr bwMode="auto">
        <a:xfrm>
          <a:off x="942975" y="14097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19050</xdr:colOff>
      <xdr:row>3</xdr:row>
      <xdr:rowOff>9525</xdr:rowOff>
    </xdr:from>
    <xdr:to>
      <xdr:col>2</xdr:col>
      <xdr:colOff>0</xdr:colOff>
      <xdr:row>4</xdr:row>
      <xdr:rowOff>161925</xdr:rowOff>
    </xdr:to>
    <xdr:sp macro="" textlink="">
      <xdr:nvSpPr>
        <xdr:cNvPr id="3" name="Line 2">
          <a:extLst>
            <a:ext uri="{FF2B5EF4-FFF2-40B4-BE49-F238E27FC236}">
              <a16:creationId xmlns:a16="http://schemas.microsoft.com/office/drawing/2014/main" id="{8F9ABE00-A2B4-4051-824F-6187E42F7E59}"/>
            </a:ext>
          </a:extLst>
        </xdr:cNvPr>
        <xdr:cNvSpPr>
          <a:spLocks noChangeShapeType="1"/>
        </xdr:cNvSpPr>
      </xdr:nvSpPr>
      <xdr:spPr bwMode="auto">
        <a:xfrm flipH="1" flipV="1">
          <a:off x="19050" y="1076325"/>
          <a:ext cx="914400" cy="32385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19050</xdr:colOff>
      <xdr:row>5</xdr:row>
      <xdr:rowOff>19050</xdr:rowOff>
    </xdr:from>
    <xdr:to>
      <xdr:col>1</xdr:col>
      <xdr:colOff>0</xdr:colOff>
      <xdr:row>7</xdr:row>
      <xdr:rowOff>0</xdr:rowOff>
    </xdr:to>
    <xdr:sp macro="" textlink="">
      <xdr:nvSpPr>
        <xdr:cNvPr id="2" name="Line 1">
          <a:extLst>
            <a:ext uri="{FF2B5EF4-FFF2-40B4-BE49-F238E27FC236}">
              <a16:creationId xmlns:a16="http://schemas.microsoft.com/office/drawing/2014/main" id="{46E4618B-2D11-418A-BE88-44DA6A35026B}"/>
            </a:ext>
          </a:extLst>
        </xdr:cNvPr>
        <xdr:cNvSpPr>
          <a:spLocks noChangeShapeType="1"/>
        </xdr:cNvSpPr>
      </xdr:nvSpPr>
      <xdr:spPr bwMode="auto">
        <a:xfrm>
          <a:off x="19050" y="1019175"/>
          <a:ext cx="771525" cy="45720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19050</xdr:colOff>
      <xdr:row>18</xdr:row>
      <xdr:rowOff>19050</xdr:rowOff>
    </xdr:from>
    <xdr:to>
      <xdr:col>1</xdr:col>
      <xdr:colOff>9525</xdr:colOff>
      <xdr:row>20</xdr:row>
      <xdr:rowOff>0</xdr:rowOff>
    </xdr:to>
    <xdr:sp macro="" textlink="">
      <xdr:nvSpPr>
        <xdr:cNvPr id="3" name="Line 2">
          <a:extLst>
            <a:ext uri="{FF2B5EF4-FFF2-40B4-BE49-F238E27FC236}">
              <a16:creationId xmlns:a16="http://schemas.microsoft.com/office/drawing/2014/main" id="{200FFB1A-5401-44CA-9C7E-78470DB7E68E}"/>
            </a:ext>
          </a:extLst>
        </xdr:cNvPr>
        <xdr:cNvSpPr>
          <a:spLocks noChangeShapeType="1"/>
        </xdr:cNvSpPr>
      </xdr:nvSpPr>
      <xdr:spPr bwMode="auto">
        <a:xfrm>
          <a:off x="19050" y="5381625"/>
          <a:ext cx="781050" cy="78105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85725</xdr:colOff>
      <xdr:row>5</xdr:row>
      <xdr:rowOff>19050</xdr:rowOff>
    </xdr:to>
    <xdr:sp macro="" textlink="">
      <xdr:nvSpPr>
        <xdr:cNvPr id="2" name="Line 1">
          <a:extLst>
            <a:ext uri="{FF2B5EF4-FFF2-40B4-BE49-F238E27FC236}">
              <a16:creationId xmlns:a16="http://schemas.microsoft.com/office/drawing/2014/main" id="{55679F50-4CAC-461C-BFF4-947EF3322D06}"/>
            </a:ext>
          </a:extLst>
        </xdr:cNvPr>
        <xdr:cNvSpPr>
          <a:spLocks noChangeShapeType="1"/>
        </xdr:cNvSpPr>
      </xdr:nvSpPr>
      <xdr:spPr bwMode="auto">
        <a:xfrm>
          <a:off x="0" y="1171575"/>
          <a:ext cx="1114425" cy="3333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4</xdr:row>
      <xdr:rowOff>9525</xdr:rowOff>
    </xdr:from>
    <xdr:to>
      <xdr:col>2</xdr:col>
      <xdr:colOff>0</xdr:colOff>
      <xdr:row>7</xdr:row>
      <xdr:rowOff>9525</xdr:rowOff>
    </xdr:to>
    <xdr:sp macro="" textlink="">
      <xdr:nvSpPr>
        <xdr:cNvPr id="3" name="Line 2">
          <a:extLst>
            <a:ext uri="{FF2B5EF4-FFF2-40B4-BE49-F238E27FC236}">
              <a16:creationId xmlns:a16="http://schemas.microsoft.com/office/drawing/2014/main" id="{F5818859-1C4B-4C27-92ED-187451EF58CC}"/>
            </a:ext>
          </a:extLst>
        </xdr:cNvPr>
        <xdr:cNvSpPr>
          <a:spLocks noChangeShapeType="1"/>
        </xdr:cNvSpPr>
      </xdr:nvSpPr>
      <xdr:spPr bwMode="auto">
        <a:xfrm>
          <a:off x="9525" y="1181100"/>
          <a:ext cx="742950" cy="7143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76200</xdr:colOff>
      <xdr:row>5</xdr:row>
      <xdr:rowOff>9525</xdr:rowOff>
    </xdr:from>
    <xdr:to>
      <xdr:col>4</xdr:col>
      <xdr:colOff>0</xdr:colOff>
      <xdr:row>7</xdr:row>
      <xdr:rowOff>9525</xdr:rowOff>
    </xdr:to>
    <xdr:sp macro="" textlink="">
      <xdr:nvSpPr>
        <xdr:cNvPr id="4" name="Line 3">
          <a:extLst>
            <a:ext uri="{FF2B5EF4-FFF2-40B4-BE49-F238E27FC236}">
              <a16:creationId xmlns:a16="http://schemas.microsoft.com/office/drawing/2014/main" id="{B4A6FE70-95EC-4D78-BFA3-2B02F35C9779}"/>
            </a:ext>
          </a:extLst>
        </xdr:cNvPr>
        <xdr:cNvSpPr>
          <a:spLocks noChangeShapeType="1"/>
        </xdr:cNvSpPr>
      </xdr:nvSpPr>
      <xdr:spPr bwMode="auto">
        <a:xfrm>
          <a:off x="1104900" y="1495425"/>
          <a:ext cx="304800" cy="4000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xdr:row>
      <xdr:rowOff>0</xdr:rowOff>
    </xdr:from>
    <xdr:to>
      <xdr:col>3</xdr:col>
      <xdr:colOff>85725</xdr:colOff>
      <xdr:row>5</xdr:row>
      <xdr:rowOff>19050</xdr:rowOff>
    </xdr:to>
    <xdr:sp macro="" textlink="">
      <xdr:nvSpPr>
        <xdr:cNvPr id="5" name="Line 4">
          <a:extLst>
            <a:ext uri="{FF2B5EF4-FFF2-40B4-BE49-F238E27FC236}">
              <a16:creationId xmlns:a16="http://schemas.microsoft.com/office/drawing/2014/main" id="{D1838730-F721-4BA2-8282-A15299540F20}"/>
            </a:ext>
          </a:extLst>
        </xdr:cNvPr>
        <xdr:cNvSpPr>
          <a:spLocks noChangeShapeType="1"/>
        </xdr:cNvSpPr>
      </xdr:nvSpPr>
      <xdr:spPr bwMode="auto">
        <a:xfrm>
          <a:off x="0" y="1171575"/>
          <a:ext cx="1114425" cy="3333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4</xdr:row>
      <xdr:rowOff>9525</xdr:rowOff>
    </xdr:from>
    <xdr:to>
      <xdr:col>2</xdr:col>
      <xdr:colOff>0</xdr:colOff>
      <xdr:row>7</xdr:row>
      <xdr:rowOff>9525</xdr:rowOff>
    </xdr:to>
    <xdr:sp macro="" textlink="">
      <xdr:nvSpPr>
        <xdr:cNvPr id="6" name="Line 5">
          <a:extLst>
            <a:ext uri="{FF2B5EF4-FFF2-40B4-BE49-F238E27FC236}">
              <a16:creationId xmlns:a16="http://schemas.microsoft.com/office/drawing/2014/main" id="{2450D940-3779-4CF4-8CAE-307DE5F5B761}"/>
            </a:ext>
          </a:extLst>
        </xdr:cNvPr>
        <xdr:cNvSpPr>
          <a:spLocks noChangeShapeType="1"/>
        </xdr:cNvSpPr>
      </xdr:nvSpPr>
      <xdr:spPr bwMode="auto">
        <a:xfrm>
          <a:off x="9525" y="1181100"/>
          <a:ext cx="742950" cy="7143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76200</xdr:colOff>
      <xdr:row>5</xdr:row>
      <xdr:rowOff>9525</xdr:rowOff>
    </xdr:from>
    <xdr:to>
      <xdr:col>4</xdr:col>
      <xdr:colOff>0</xdr:colOff>
      <xdr:row>7</xdr:row>
      <xdr:rowOff>9525</xdr:rowOff>
    </xdr:to>
    <xdr:sp macro="" textlink="">
      <xdr:nvSpPr>
        <xdr:cNvPr id="7" name="Line 6">
          <a:extLst>
            <a:ext uri="{FF2B5EF4-FFF2-40B4-BE49-F238E27FC236}">
              <a16:creationId xmlns:a16="http://schemas.microsoft.com/office/drawing/2014/main" id="{75E9E5C3-53E6-4055-8316-D26923747D31}"/>
            </a:ext>
          </a:extLst>
        </xdr:cNvPr>
        <xdr:cNvSpPr>
          <a:spLocks noChangeShapeType="1"/>
        </xdr:cNvSpPr>
      </xdr:nvSpPr>
      <xdr:spPr bwMode="auto">
        <a:xfrm>
          <a:off x="1104900" y="1495425"/>
          <a:ext cx="304800" cy="4000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3</xdr:row>
      <xdr:rowOff>0</xdr:rowOff>
    </xdr:from>
    <xdr:to>
      <xdr:col>3</xdr:col>
      <xdr:colOff>85725</xdr:colOff>
      <xdr:row>4</xdr:row>
      <xdr:rowOff>19050</xdr:rowOff>
    </xdr:to>
    <xdr:sp macro="" textlink="">
      <xdr:nvSpPr>
        <xdr:cNvPr id="2" name="Line 1">
          <a:extLst>
            <a:ext uri="{FF2B5EF4-FFF2-40B4-BE49-F238E27FC236}">
              <a16:creationId xmlns:a16="http://schemas.microsoft.com/office/drawing/2014/main" id="{D4164D2C-38AB-4683-A0E9-4265E361BF8A}"/>
            </a:ext>
          </a:extLst>
        </xdr:cNvPr>
        <xdr:cNvSpPr>
          <a:spLocks noChangeShapeType="1"/>
        </xdr:cNvSpPr>
      </xdr:nvSpPr>
      <xdr:spPr bwMode="auto">
        <a:xfrm>
          <a:off x="0" y="771525"/>
          <a:ext cx="1114425" cy="3333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3</xdr:row>
      <xdr:rowOff>9525</xdr:rowOff>
    </xdr:from>
    <xdr:to>
      <xdr:col>2</xdr:col>
      <xdr:colOff>0</xdr:colOff>
      <xdr:row>6</xdr:row>
      <xdr:rowOff>9525</xdr:rowOff>
    </xdr:to>
    <xdr:sp macro="" textlink="">
      <xdr:nvSpPr>
        <xdr:cNvPr id="3" name="Line 2">
          <a:extLst>
            <a:ext uri="{FF2B5EF4-FFF2-40B4-BE49-F238E27FC236}">
              <a16:creationId xmlns:a16="http://schemas.microsoft.com/office/drawing/2014/main" id="{B6F62D12-1996-4D20-A15A-2D4EC6787CC3}"/>
            </a:ext>
          </a:extLst>
        </xdr:cNvPr>
        <xdr:cNvSpPr>
          <a:spLocks noChangeShapeType="1"/>
        </xdr:cNvSpPr>
      </xdr:nvSpPr>
      <xdr:spPr bwMode="auto">
        <a:xfrm>
          <a:off x="9525" y="781050"/>
          <a:ext cx="742950" cy="7143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85725</xdr:colOff>
      <xdr:row>4</xdr:row>
      <xdr:rowOff>19050</xdr:rowOff>
    </xdr:from>
    <xdr:to>
      <xdr:col>3</xdr:col>
      <xdr:colOff>371475</xdr:colOff>
      <xdr:row>6</xdr:row>
      <xdr:rowOff>0</xdr:rowOff>
    </xdr:to>
    <xdr:sp macro="" textlink="">
      <xdr:nvSpPr>
        <xdr:cNvPr id="4" name="Line 3">
          <a:extLst>
            <a:ext uri="{FF2B5EF4-FFF2-40B4-BE49-F238E27FC236}">
              <a16:creationId xmlns:a16="http://schemas.microsoft.com/office/drawing/2014/main" id="{512B1348-50F8-4B3E-B62A-EC0FBCD27BE0}"/>
            </a:ext>
          </a:extLst>
        </xdr:cNvPr>
        <xdr:cNvSpPr>
          <a:spLocks noChangeShapeType="1"/>
        </xdr:cNvSpPr>
      </xdr:nvSpPr>
      <xdr:spPr bwMode="auto">
        <a:xfrm>
          <a:off x="1114425" y="1104900"/>
          <a:ext cx="285750" cy="38100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xdr:row>
      <xdr:rowOff>0</xdr:rowOff>
    </xdr:from>
    <xdr:to>
      <xdr:col>3</xdr:col>
      <xdr:colOff>85725</xdr:colOff>
      <xdr:row>4</xdr:row>
      <xdr:rowOff>19050</xdr:rowOff>
    </xdr:to>
    <xdr:sp macro="" textlink="">
      <xdr:nvSpPr>
        <xdr:cNvPr id="5" name="Line 4">
          <a:extLst>
            <a:ext uri="{FF2B5EF4-FFF2-40B4-BE49-F238E27FC236}">
              <a16:creationId xmlns:a16="http://schemas.microsoft.com/office/drawing/2014/main" id="{A360D970-5906-47DA-947A-67FC2601BF84}"/>
            </a:ext>
          </a:extLst>
        </xdr:cNvPr>
        <xdr:cNvSpPr>
          <a:spLocks noChangeShapeType="1"/>
        </xdr:cNvSpPr>
      </xdr:nvSpPr>
      <xdr:spPr bwMode="auto">
        <a:xfrm>
          <a:off x="0" y="771525"/>
          <a:ext cx="1114425" cy="3333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3</xdr:row>
      <xdr:rowOff>9525</xdr:rowOff>
    </xdr:from>
    <xdr:to>
      <xdr:col>2</xdr:col>
      <xdr:colOff>0</xdr:colOff>
      <xdr:row>6</xdr:row>
      <xdr:rowOff>9525</xdr:rowOff>
    </xdr:to>
    <xdr:sp macro="" textlink="">
      <xdr:nvSpPr>
        <xdr:cNvPr id="6" name="Line 5">
          <a:extLst>
            <a:ext uri="{FF2B5EF4-FFF2-40B4-BE49-F238E27FC236}">
              <a16:creationId xmlns:a16="http://schemas.microsoft.com/office/drawing/2014/main" id="{058F3C96-CE90-4DB4-9EFA-BF1A6DC3D052}"/>
            </a:ext>
          </a:extLst>
        </xdr:cNvPr>
        <xdr:cNvSpPr>
          <a:spLocks noChangeShapeType="1"/>
        </xdr:cNvSpPr>
      </xdr:nvSpPr>
      <xdr:spPr bwMode="auto">
        <a:xfrm>
          <a:off x="9525" y="781050"/>
          <a:ext cx="742950" cy="7143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85725</xdr:colOff>
      <xdr:row>4</xdr:row>
      <xdr:rowOff>19050</xdr:rowOff>
    </xdr:from>
    <xdr:to>
      <xdr:col>3</xdr:col>
      <xdr:colOff>371475</xdr:colOff>
      <xdr:row>6</xdr:row>
      <xdr:rowOff>0</xdr:rowOff>
    </xdr:to>
    <xdr:sp macro="" textlink="">
      <xdr:nvSpPr>
        <xdr:cNvPr id="7" name="Line 6">
          <a:extLst>
            <a:ext uri="{FF2B5EF4-FFF2-40B4-BE49-F238E27FC236}">
              <a16:creationId xmlns:a16="http://schemas.microsoft.com/office/drawing/2014/main" id="{0B6D2D6C-408F-4644-B179-2B64A490989E}"/>
            </a:ext>
          </a:extLst>
        </xdr:cNvPr>
        <xdr:cNvSpPr>
          <a:spLocks noChangeShapeType="1"/>
        </xdr:cNvSpPr>
      </xdr:nvSpPr>
      <xdr:spPr bwMode="auto">
        <a:xfrm>
          <a:off x="1114425" y="1104900"/>
          <a:ext cx="285750" cy="38100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208280</xdr:colOff>
      <xdr:row>3</xdr:row>
      <xdr:rowOff>79375</xdr:rowOff>
    </xdr:from>
    <xdr:to>
      <xdr:col>3</xdr:col>
      <xdr:colOff>505173</xdr:colOff>
      <xdr:row>3</xdr:row>
      <xdr:rowOff>272496</xdr:rowOff>
    </xdr:to>
    <xdr:sp macro="" textlink="">
      <xdr:nvSpPr>
        <xdr:cNvPr id="2" name="Text Box 1">
          <a:extLst>
            <a:ext uri="{FF2B5EF4-FFF2-40B4-BE49-F238E27FC236}">
              <a16:creationId xmlns:a16="http://schemas.microsoft.com/office/drawing/2014/main" id="{68BC4FC5-40F9-4C51-958F-C6485FFF9A3B}"/>
            </a:ext>
          </a:extLst>
        </xdr:cNvPr>
        <xdr:cNvSpPr txBox="1">
          <a:spLocks noChangeArrowheads="1"/>
        </xdr:cNvSpPr>
      </xdr:nvSpPr>
      <xdr:spPr bwMode="auto">
        <a:xfrm>
          <a:off x="913130" y="584200"/>
          <a:ext cx="296893" cy="193121"/>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局別</a:t>
          </a:r>
        </a:p>
      </xdr:txBody>
    </xdr:sp>
    <xdr:clientData/>
  </xdr:twoCellAnchor>
  <xdr:twoCellAnchor>
    <xdr:from>
      <xdr:col>3</xdr:col>
      <xdr:colOff>76200</xdr:colOff>
      <xdr:row>3</xdr:row>
      <xdr:rowOff>142875</xdr:rowOff>
    </xdr:from>
    <xdr:to>
      <xdr:col>4</xdr:col>
      <xdr:colOff>0</xdr:colOff>
      <xdr:row>5</xdr:row>
      <xdr:rowOff>0</xdr:rowOff>
    </xdr:to>
    <xdr:sp macro="" textlink="">
      <xdr:nvSpPr>
        <xdr:cNvPr id="3" name="Line 2">
          <a:extLst>
            <a:ext uri="{FF2B5EF4-FFF2-40B4-BE49-F238E27FC236}">
              <a16:creationId xmlns:a16="http://schemas.microsoft.com/office/drawing/2014/main" id="{F29C0671-19E9-4F61-AD81-EEAEB25A5308}"/>
            </a:ext>
          </a:extLst>
        </xdr:cNvPr>
        <xdr:cNvSpPr>
          <a:spLocks noChangeShapeType="1"/>
        </xdr:cNvSpPr>
      </xdr:nvSpPr>
      <xdr:spPr bwMode="auto">
        <a:xfrm flipH="1" flipV="1">
          <a:off x="781050" y="647700"/>
          <a:ext cx="523875" cy="49530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3</xdr:row>
      <xdr:rowOff>180975</xdr:rowOff>
    </xdr:from>
    <xdr:to>
      <xdr:col>2</xdr:col>
      <xdr:colOff>0</xdr:colOff>
      <xdr:row>4</xdr:row>
      <xdr:rowOff>285750</xdr:rowOff>
    </xdr:to>
    <xdr:sp macro="" textlink="">
      <xdr:nvSpPr>
        <xdr:cNvPr id="4" name="Line 3">
          <a:extLst>
            <a:ext uri="{FF2B5EF4-FFF2-40B4-BE49-F238E27FC236}">
              <a16:creationId xmlns:a16="http://schemas.microsoft.com/office/drawing/2014/main" id="{B19A9B0B-2DDC-4A39-B469-6E55FCE658F2}"/>
            </a:ext>
          </a:extLst>
        </xdr:cNvPr>
        <xdr:cNvSpPr>
          <a:spLocks noChangeShapeType="1"/>
        </xdr:cNvSpPr>
      </xdr:nvSpPr>
      <xdr:spPr bwMode="auto">
        <a:xfrm flipV="1">
          <a:off x="695325" y="685800"/>
          <a:ext cx="0" cy="4476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xdr:row>
      <xdr:rowOff>9525</xdr:rowOff>
    </xdr:from>
    <xdr:to>
      <xdr:col>2</xdr:col>
      <xdr:colOff>0</xdr:colOff>
      <xdr:row>3</xdr:row>
      <xdr:rowOff>171450</xdr:rowOff>
    </xdr:to>
    <xdr:sp macro="" textlink="">
      <xdr:nvSpPr>
        <xdr:cNvPr id="5" name="Line 4">
          <a:extLst>
            <a:ext uri="{FF2B5EF4-FFF2-40B4-BE49-F238E27FC236}">
              <a16:creationId xmlns:a16="http://schemas.microsoft.com/office/drawing/2014/main" id="{5126F2CA-7A42-4DA0-A6AD-45A38F2EA452}"/>
            </a:ext>
          </a:extLst>
        </xdr:cNvPr>
        <xdr:cNvSpPr>
          <a:spLocks noChangeShapeType="1"/>
        </xdr:cNvSpPr>
      </xdr:nvSpPr>
      <xdr:spPr bwMode="auto">
        <a:xfrm flipH="1" flipV="1">
          <a:off x="514350" y="514350"/>
          <a:ext cx="180975" cy="16192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xdr:row>
      <xdr:rowOff>9525</xdr:rowOff>
    </xdr:from>
    <xdr:to>
      <xdr:col>3</xdr:col>
      <xdr:colOff>76200</xdr:colOff>
      <xdr:row>3</xdr:row>
      <xdr:rowOff>142875</xdr:rowOff>
    </xdr:to>
    <xdr:sp macro="" textlink="">
      <xdr:nvSpPr>
        <xdr:cNvPr id="6" name="Line 5">
          <a:extLst>
            <a:ext uri="{FF2B5EF4-FFF2-40B4-BE49-F238E27FC236}">
              <a16:creationId xmlns:a16="http://schemas.microsoft.com/office/drawing/2014/main" id="{A48E7FB9-1766-4714-86B1-6C092CA83766}"/>
            </a:ext>
          </a:extLst>
        </xdr:cNvPr>
        <xdr:cNvSpPr>
          <a:spLocks noChangeShapeType="1"/>
        </xdr:cNvSpPr>
      </xdr:nvSpPr>
      <xdr:spPr bwMode="auto">
        <a:xfrm flipH="1" flipV="1">
          <a:off x="514350" y="514350"/>
          <a:ext cx="266700" cy="1333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76200</xdr:colOff>
      <xdr:row>3</xdr:row>
      <xdr:rowOff>142875</xdr:rowOff>
    </xdr:from>
    <xdr:to>
      <xdr:col>4</xdr:col>
      <xdr:colOff>0</xdr:colOff>
      <xdr:row>5</xdr:row>
      <xdr:rowOff>0</xdr:rowOff>
    </xdr:to>
    <xdr:sp macro="" textlink="">
      <xdr:nvSpPr>
        <xdr:cNvPr id="7" name="Line 7">
          <a:extLst>
            <a:ext uri="{FF2B5EF4-FFF2-40B4-BE49-F238E27FC236}">
              <a16:creationId xmlns:a16="http://schemas.microsoft.com/office/drawing/2014/main" id="{51C5CA86-C59C-4023-87EC-786E9D1B9A2B}"/>
            </a:ext>
          </a:extLst>
        </xdr:cNvPr>
        <xdr:cNvSpPr>
          <a:spLocks noChangeShapeType="1"/>
        </xdr:cNvSpPr>
      </xdr:nvSpPr>
      <xdr:spPr bwMode="auto">
        <a:xfrm flipH="1" flipV="1">
          <a:off x="781050" y="647700"/>
          <a:ext cx="523875" cy="49530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3</xdr:row>
      <xdr:rowOff>180975</xdr:rowOff>
    </xdr:from>
    <xdr:to>
      <xdr:col>2</xdr:col>
      <xdr:colOff>0</xdr:colOff>
      <xdr:row>4</xdr:row>
      <xdr:rowOff>285750</xdr:rowOff>
    </xdr:to>
    <xdr:sp macro="" textlink="">
      <xdr:nvSpPr>
        <xdr:cNvPr id="8" name="Line 8">
          <a:extLst>
            <a:ext uri="{FF2B5EF4-FFF2-40B4-BE49-F238E27FC236}">
              <a16:creationId xmlns:a16="http://schemas.microsoft.com/office/drawing/2014/main" id="{A036EA32-3D40-439D-BCA2-35A02191AE24}"/>
            </a:ext>
          </a:extLst>
        </xdr:cNvPr>
        <xdr:cNvSpPr>
          <a:spLocks noChangeShapeType="1"/>
        </xdr:cNvSpPr>
      </xdr:nvSpPr>
      <xdr:spPr bwMode="auto">
        <a:xfrm flipV="1">
          <a:off x="695325" y="685800"/>
          <a:ext cx="0" cy="4476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xdr:row>
      <xdr:rowOff>9525</xdr:rowOff>
    </xdr:from>
    <xdr:to>
      <xdr:col>2</xdr:col>
      <xdr:colOff>0</xdr:colOff>
      <xdr:row>3</xdr:row>
      <xdr:rowOff>171450</xdr:rowOff>
    </xdr:to>
    <xdr:sp macro="" textlink="">
      <xdr:nvSpPr>
        <xdr:cNvPr id="9" name="Line 9">
          <a:extLst>
            <a:ext uri="{FF2B5EF4-FFF2-40B4-BE49-F238E27FC236}">
              <a16:creationId xmlns:a16="http://schemas.microsoft.com/office/drawing/2014/main" id="{05E3FD8C-7945-4AAE-924B-FA61F1C4583C}"/>
            </a:ext>
          </a:extLst>
        </xdr:cNvPr>
        <xdr:cNvSpPr>
          <a:spLocks noChangeShapeType="1"/>
        </xdr:cNvSpPr>
      </xdr:nvSpPr>
      <xdr:spPr bwMode="auto">
        <a:xfrm flipH="1" flipV="1">
          <a:off x="514350" y="514350"/>
          <a:ext cx="180975" cy="16192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xdr:row>
      <xdr:rowOff>9525</xdr:rowOff>
    </xdr:from>
    <xdr:to>
      <xdr:col>3</xdr:col>
      <xdr:colOff>76200</xdr:colOff>
      <xdr:row>3</xdr:row>
      <xdr:rowOff>142875</xdr:rowOff>
    </xdr:to>
    <xdr:sp macro="" textlink="">
      <xdr:nvSpPr>
        <xdr:cNvPr id="10" name="Line 10">
          <a:extLst>
            <a:ext uri="{FF2B5EF4-FFF2-40B4-BE49-F238E27FC236}">
              <a16:creationId xmlns:a16="http://schemas.microsoft.com/office/drawing/2014/main" id="{62BC0B94-AD62-461D-B1E4-17003ED13A0C}"/>
            </a:ext>
          </a:extLst>
        </xdr:cNvPr>
        <xdr:cNvSpPr>
          <a:spLocks noChangeShapeType="1"/>
        </xdr:cNvSpPr>
      </xdr:nvSpPr>
      <xdr:spPr bwMode="auto">
        <a:xfrm flipH="1" flipV="1">
          <a:off x="514350" y="514350"/>
          <a:ext cx="266700" cy="1333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76200</xdr:colOff>
      <xdr:row>3</xdr:row>
      <xdr:rowOff>142875</xdr:rowOff>
    </xdr:from>
    <xdr:to>
      <xdr:col>4</xdr:col>
      <xdr:colOff>0</xdr:colOff>
      <xdr:row>5</xdr:row>
      <xdr:rowOff>0</xdr:rowOff>
    </xdr:to>
    <xdr:sp macro="" textlink="">
      <xdr:nvSpPr>
        <xdr:cNvPr id="11" name="Line 12">
          <a:extLst>
            <a:ext uri="{FF2B5EF4-FFF2-40B4-BE49-F238E27FC236}">
              <a16:creationId xmlns:a16="http://schemas.microsoft.com/office/drawing/2014/main" id="{DCB38A9E-98AF-48BC-889A-D134749B3B41}"/>
            </a:ext>
          </a:extLst>
        </xdr:cNvPr>
        <xdr:cNvSpPr>
          <a:spLocks noChangeShapeType="1"/>
        </xdr:cNvSpPr>
      </xdr:nvSpPr>
      <xdr:spPr bwMode="auto">
        <a:xfrm flipH="1" flipV="1">
          <a:off x="781050" y="647700"/>
          <a:ext cx="523875" cy="49530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3</xdr:row>
      <xdr:rowOff>180975</xdr:rowOff>
    </xdr:from>
    <xdr:to>
      <xdr:col>2</xdr:col>
      <xdr:colOff>0</xdr:colOff>
      <xdr:row>4</xdr:row>
      <xdr:rowOff>285750</xdr:rowOff>
    </xdr:to>
    <xdr:sp macro="" textlink="">
      <xdr:nvSpPr>
        <xdr:cNvPr id="12" name="Line 13">
          <a:extLst>
            <a:ext uri="{FF2B5EF4-FFF2-40B4-BE49-F238E27FC236}">
              <a16:creationId xmlns:a16="http://schemas.microsoft.com/office/drawing/2014/main" id="{66B16C03-F6A7-46F1-A8EA-3C99F1E59D42}"/>
            </a:ext>
          </a:extLst>
        </xdr:cNvPr>
        <xdr:cNvSpPr>
          <a:spLocks noChangeShapeType="1"/>
        </xdr:cNvSpPr>
      </xdr:nvSpPr>
      <xdr:spPr bwMode="auto">
        <a:xfrm flipV="1">
          <a:off x="695325" y="685800"/>
          <a:ext cx="0" cy="4476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xdr:row>
      <xdr:rowOff>9525</xdr:rowOff>
    </xdr:from>
    <xdr:to>
      <xdr:col>2</xdr:col>
      <xdr:colOff>0</xdr:colOff>
      <xdr:row>3</xdr:row>
      <xdr:rowOff>171450</xdr:rowOff>
    </xdr:to>
    <xdr:sp macro="" textlink="">
      <xdr:nvSpPr>
        <xdr:cNvPr id="13" name="Line 14">
          <a:extLst>
            <a:ext uri="{FF2B5EF4-FFF2-40B4-BE49-F238E27FC236}">
              <a16:creationId xmlns:a16="http://schemas.microsoft.com/office/drawing/2014/main" id="{E2A414D0-8D90-440B-B8D3-522FE544290D}"/>
            </a:ext>
          </a:extLst>
        </xdr:cNvPr>
        <xdr:cNvSpPr>
          <a:spLocks noChangeShapeType="1"/>
        </xdr:cNvSpPr>
      </xdr:nvSpPr>
      <xdr:spPr bwMode="auto">
        <a:xfrm flipH="1" flipV="1">
          <a:off x="514350" y="514350"/>
          <a:ext cx="180975" cy="16192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xdr:row>
      <xdr:rowOff>9525</xdr:rowOff>
    </xdr:from>
    <xdr:to>
      <xdr:col>3</xdr:col>
      <xdr:colOff>76200</xdr:colOff>
      <xdr:row>3</xdr:row>
      <xdr:rowOff>142875</xdr:rowOff>
    </xdr:to>
    <xdr:sp macro="" textlink="">
      <xdr:nvSpPr>
        <xdr:cNvPr id="14" name="Line 15">
          <a:extLst>
            <a:ext uri="{FF2B5EF4-FFF2-40B4-BE49-F238E27FC236}">
              <a16:creationId xmlns:a16="http://schemas.microsoft.com/office/drawing/2014/main" id="{AC6509D8-99C0-4FC5-BCA3-8D6A3C8C8612}"/>
            </a:ext>
          </a:extLst>
        </xdr:cNvPr>
        <xdr:cNvSpPr>
          <a:spLocks noChangeShapeType="1"/>
        </xdr:cNvSpPr>
      </xdr:nvSpPr>
      <xdr:spPr bwMode="auto">
        <a:xfrm flipH="1" flipV="1">
          <a:off x="514350" y="514350"/>
          <a:ext cx="266700" cy="1333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76200</xdr:colOff>
      <xdr:row>3</xdr:row>
      <xdr:rowOff>142875</xdr:rowOff>
    </xdr:from>
    <xdr:to>
      <xdr:col>4</xdr:col>
      <xdr:colOff>0</xdr:colOff>
      <xdr:row>5</xdr:row>
      <xdr:rowOff>0</xdr:rowOff>
    </xdr:to>
    <xdr:sp macro="" textlink="">
      <xdr:nvSpPr>
        <xdr:cNvPr id="15" name="Line 17">
          <a:extLst>
            <a:ext uri="{FF2B5EF4-FFF2-40B4-BE49-F238E27FC236}">
              <a16:creationId xmlns:a16="http://schemas.microsoft.com/office/drawing/2014/main" id="{AE93983D-1AFB-4E25-96A2-A7ABF05BB467}"/>
            </a:ext>
          </a:extLst>
        </xdr:cNvPr>
        <xdr:cNvSpPr>
          <a:spLocks noChangeShapeType="1"/>
        </xdr:cNvSpPr>
      </xdr:nvSpPr>
      <xdr:spPr bwMode="auto">
        <a:xfrm flipH="1" flipV="1">
          <a:off x="781050" y="647700"/>
          <a:ext cx="523875" cy="49530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3</xdr:row>
      <xdr:rowOff>180975</xdr:rowOff>
    </xdr:from>
    <xdr:to>
      <xdr:col>2</xdr:col>
      <xdr:colOff>0</xdr:colOff>
      <xdr:row>4</xdr:row>
      <xdr:rowOff>285750</xdr:rowOff>
    </xdr:to>
    <xdr:sp macro="" textlink="">
      <xdr:nvSpPr>
        <xdr:cNvPr id="16" name="Line 18">
          <a:extLst>
            <a:ext uri="{FF2B5EF4-FFF2-40B4-BE49-F238E27FC236}">
              <a16:creationId xmlns:a16="http://schemas.microsoft.com/office/drawing/2014/main" id="{AF99F768-4375-4BDA-BEB1-66175D90BB60}"/>
            </a:ext>
          </a:extLst>
        </xdr:cNvPr>
        <xdr:cNvSpPr>
          <a:spLocks noChangeShapeType="1"/>
        </xdr:cNvSpPr>
      </xdr:nvSpPr>
      <xdr:spPr bwMode="auto">
        <a:xfrm flipV="1">
          <a:off x="695325" y="685800"/>
          <a:ext cx="0" cy="4476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xdr:row>
      <xdr:rowOff>9525</xdr:rowOff>
    </xdr:from>
    <xdr:to>
      <xdr:col>2</xdr:col>
      <xdr:colOff>0</xdr:colOff>
      <xdr:row>3</xdr:row>
      <xdr:rowOff>171450</xdr:rowOff>
    </xdr:to>
    <xdr:sp macro="" textlink="">
      <xdr:nvSpPr>
        <xdr:cNvPr id="17" name="Line 19">
          <a:extLst>
            <a:ext uri="{FF2B5EF4-FFF2-40B4-BE49-F238E27FC236}">
              <a16:creationId xmlns:a16="http://schemas.microsoft.com/office/drawing/2014/main" id="{7E11BD61-D3EF-439F-8BE0-DFDEFA5F9B2C}"/>
            </a:ext>
          </a:extLst>
        </xdr:cNvPr>
        <xdr:cNvSpPr>
          <a:spLocks noChangeShapeType="1"/>
        </xdr:cNvSpPr>
      </xdr:nvSpPr>
      <xdr:spPr bwMode="auto">
        <a:xfrm flipH="1" flipV="1">
          <a:off x="514350" y="514350"/>
          <a:ext cx="180975" cy="16192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xdr:row>
      <xdr:rowOff>9525</xdr:rowOff>
    </xdr:from>
    <xdr:to>
      <xdr:col>3</xdr:col>
      <xdr:colOff>76200</xdr:colOff>
      <xdr:row>3</xdr:row>
      <xdr:rowOff>142875</xdr:rowOff>
    </xdr:to>
    <xdr:sp macro="" textlink="">
      <xdr:nvSpPr>
        <xdr:cNvPr id="18" name="Line 20">
          <a:extLst>
            <a:ext uri="{FF2B5EF4-FFF2-40B4-BE49-F238E27FC236}">
              <a16:creationId xmlns:a16="http://schemas.microsoft.com/office/drawing/2014/main" id="{768EB42D-2D53-4BF2-865C-77222177E4F9}"/>
            </a:ext>
          </a:extLst>
        </xdr:cNvPr>
        <xdr:cNvSpPr>
          <a:spLocks noChangeShapeType="1"/>
        </xdr:cNvSpPr>
      </xdr:nvSpPr>
      <xdr:spPr bwMode="auto">
        <a:xfrm flipH="1" flipV="1">
          <a:off x="514350" y="514350"/>
          <a:ext cx="266700" cy="1333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19050</xdr:colOff>
      <xdr:row>1</xdr:row>
      <xdr:rowOff>57150</xdr:rowOff>
    </xdr:from>
    <xdr:to>
      <xdr:col>3</xdr:col>
      <xdr:colOff>828675</xdr:colOff>
      <xdr:row>4</xdr:row>
      <xdr:rowOff>9525</xdr:rowOff>
    </xdr:to>
    <xdr:sp macro="" textlink="">
      <xdr:nvSpPr>
        <xdr:cNvPr id="2" name="Line 2">
          <a:extLst>
            <a:ext uri="{FF2B5EF4-FFF2-40B4-BE49-F238E27FC236}">
              <a16:creationId xmlns:a16="http://schemas.microsoft.com/office/drawing/2014/main" id="{75B98BE5-7D38-4DA3-8272-CC4C0273C1FD}"/>
            </a:ext>
          </a:extLst>
        </xdr:cNvPr>
        <xdr:cNvSpPr>
          <a:spLocks noChangeShapeType="1"/>
        </xdr:cNvSpPr>
      </xdr:nvSpPr>
      <xdr:spPr bwMode="auto">
        <a:xfrm flipH="1" flipV="1">
          <a:off x="2438400" y="333375"/>
          <a:ext cx="762000" cy="7810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36512</xdr:colOff>
      <xdr:row>2</xdr:row>
      <xdr:rowOff>145733</xdr:rowOff>
    </xdr:from>
    <xdr:to>
      <xdr:col>3</xdr:col>
      <xdr:colOff>398509</xdr:colOff>
      <xdr:row>4</xdr:row>
      <xdr:rowOff>5850</xdr:rowOff>
    </xdr:to>
    <xdr:sp macro="" textlink="">
      <xdr:nvSpPr>
        <xdr:cNvPr id="3" name="正方形/長方形 2">
          <a:extLst>
            <a:ext uri="{FF2B5EF4-FFF2-40B4-BE49-F238E27FC236}">
              <a16:creationId xmlns:a16="http://schemas.microsoft.com/office/drawing/2014/main" id="{D24A996D-FCC5-42C6-AB12-5302DD1FC9CF}"/>
            </a:ext>
          </a:extLst>
        </xdr:cNvPr>
        <xdr:cNvSpPr/>
      </xdr:nvSpPr>
      <xdr:spPr bwMode="auto">
        <a:xfrm>
          <a:off x="2455862" y="698183"/>
          <a:ext cx="514397" cy="412567"/>
        </a:xfrm>
        <a:prstGeom prst="rect">
          <a:avLst/>
        </a:prstGeom>
        <a:no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lnSpc>
              <a:spcPts val="1000"/>
            </a:lnSpc>
          </a:pPr>
          <a:r>
            <a:rPr kumimoji="1" lang="ja-JP" altLang="en-US" sz="800">
              <a:latin typeface="ＪＳＰ明朝" pitchFamily="18" charset="-128"/>
              <a:ea typeface="ＪＳＰ明朝" pitchFamily="18" charset="-128"/>
            </a:rPr>
            <a:t>取扱局・</a:t>
          </a:r>
          <a:endParaRPr kumimoji="1" lang="en-US" altLang="ja-JP" sz="800">
            <a:latin typeface="ＪＳＰ明朝" pitchFamily="18" charset="-128"/>
            <a:ea typeface="ＪＳＰ明朝" pitchFamily="18" charset="-128"/>
          </a:endParaRPr>
        </a:p>
        <a:p>
          <a:pPr algn="l">
            <a:lnSpc>
              <a:spcPts val="800"/>
            </a:lnSpc>
          </a:pPr>
          <a:r>
            <a:rPr kumimoji="1" lang="ja-JP" altLang="en-US" sz="800">
              <a:latin typeface="ＪＳＰ明朝" pitchFamily="18" charset="-128"/>
              <a:ea typeface="ＪＳＰ明朝" pitchFamily="18" charset="-128"/>
            </a:rPr>
            <a:t>市町村</a:t>
          </a:r>
        </a:p>
      </xdr:txBody>
    </xdr:sp>
    <xdr:clientData/>
  </xdr:twoCellAnchor>
  <xdr:twoCellAnchor>
    <xdr:from>
      <xdr:col>3</xdr:col>
      <xdr:colOff>273050</xdr:colOff>
      <xdr:row>1</xdr:row>
      <xdr:rowOff>155575</xdr:rowOff>
    </xdr:from>
    <xdr:to>
      <xdr:col>5</xdr:col>
      <xdr:colOff>35345</xdr:colOff>
      <xdr:row>2</xdr:row>
      <xdr:rowOff>174870</xdr:rowOff>
    </xdr:to>
    <xdr:sp macro="" textlink="">
      <xdr:nvSpPr>
        <xdr:cNvPr id="4" name="正方形/長方形 3">
          <a:extLst>
            <a:ext uri="{FF2B5EF4-FFF2-40B4-BE49-F238E27FC236}">
              <a16:creationId xmlns:a16="http://schemas.microsoft.com/office/drawing/2014/main" id="{9AD3A8DB-BFB5-44D3-8DA5-931CF525B2B5}"/>
            </a:ext>
          </a:extLst>
        </xdr:cNvPr>
        <xdr:cNvSpPr/>
      </xdr:nvSpPr>
      <xdr:spPr bwMode="auto">
        <a:xfrm>
          <a:off x="2844800" y="431800"/>
          <a:ext cx="400470" cy="295520"/>
        </a:xfrm>
        <a:prstGeom prst="rect">
          <a:avLst/>
        </a:prstGeom>
        <a:no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lnSpc>
              <a:spcPts val="1000"/>
            </a:lnSpc>
          </a:pPr>
          <a:r>
            <a:rPr kumimoji="1" lang="ja-JP" altLang="en-US" sz="800">
              <a:latin typeface="ＪＳＰ明朝" pitchFamily="18" charset="-128"/>
              <a:ea typeface="ＪＳＰ明朝" pitchFamily="18" charset="-128"/>
            </a:rPr>
            <a:t>区分</a:t>
          </a:r>
          <a:endParaRPr kumimoji="1" lang="en-US" altLang="ja-JP" sz="800">
            <a:latin typeface="ＪＳＰ明朝" pitchFamily="18" charset="-128"/>
            <a:ea typeface="ＪＳＰ明朝" pitchFamily="18" charset="-128"/>
          </a:endParaRPr>
        </a:p>
        <a:p>
          <a:pPr algn="l">
            <a:lnSpc>
              <a:spcPts val="900"/>
            </a:lnSpc>
          </a:pPr>
          <a:endParaRPr kumimoji="1" lang="ja-JP" altLang="en-US" sz="8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14</xdr:row>
      <xdr:rowOff>0</xdr:rowOff>
    </xdr:from>
    <xdr:to>
      <xdr:col>4</xdr:col>
      <xdr:colOff>0</xdr:colOff>
      <xdr:row>16</xdr:row>
      <xdr:rowOff>0</xdr:rowOff>
    </xdr:to>
    <xdr:sp macro="" textlink="">
      <xdr:nvSpPr>
        <xdr:cNvPr id="2" name="Line 1">
          <a:extLst>
            <a:ext uri="{FF2B5EF4-FFF2-40B4-BE49-F238E27FC236}">
              <a16:creationId xmlns:a16="http://schemas.microsoft.com/office/drawing/2014/main" id="{E1E65310-3272-49EA-981F-D3FE965907FB}"/>
            </a:ext>
          </a:extLst>
        </xdr:cNvPr>
        <xdr:cNvSpPr>
          <a:spLocks noChangeShapeType="1"/>
        </xdr:cNvSpPr>
      </xdr:nvSpPr>
      <xdr:spPr bwMode="auto">
        <a:xfrm>
          <a:off x="0" y="3819525"/>
          <a:ext cx="2400300" cy="46672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1</xdr:row>
      <xdr:rowOff>257175</xdr:rowOff>
    </xdr:from>
    <xdr:to>
      <xdr:col>3</xdr:col>
      <xdr:colOff>9525</xdr:colOff>
      <xdr:row>3</xdr:row>
      <xdr:rowOff>0</xdr:rowOff>
    </xdr:to>
    <xdr:sp macro="" textlink="">
      <xdr:nvSpPr>
        <xdr:cNvPr id="3" name="Line 2">
          <a:extLst>
            <a:ext uri="{FF2B5EF4-FFF2-40B4-BE49-F238E27FC236}">
              <a16:creationId xmlns:a16="http://schemas.microsoft.com/office/drawing/2014/main" id="{4BDFA4B0-ADEF-452A-BA53-F5D1C0DD95A4}"/>
            </a:ext>
          </a:extLst>
        </xdr:cNvPr>
        <xdr:cNvSpPr>
          <a:spLocks noChangeShapeType="1"/>
        </xdr:cNvSpPr>
      </xdr:nvSpPr>
      <xdr:spPr bwMode="auto">
        <a:xfrm flipH="1" flipV="1">
          <a:off x="9525" y="523875"/>
          <a:ext cx="1438275" cy="4000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32</xdr:row>
      <xdr:rowOff>257175</xdr:rowOff>
    </xdr:from>
    <xdr:to>
      <xdr:col>3</xdr:col>
      <xdr:colOff>0</xdr:colOff>
      <xdr:row>34</xdr:row>
      <xdr:rowOff>9525</xdr:rowOff>
    </xdr:to>
    <xdr:sp macro="" textlink="">
      <xdr:nvSpPr>
        <xdr:cNvPr id="4" name="Line 3">
          <a:extLst>
            <a:ext uri="{FF2B5EF4-FFF2-40B4-BE49-F238E27FC236}">
              <a16:creationId xmlns:a16="http://schemas.microsoft.com/office/drawing/2014/main" id="{8E4CD6B6-E7DF-42F7-B114-92772548B40A}"/>
            </a:ext>
          </a:extLst>
        </xdr:cNvPr>
        <xdr:cNvSpPr>
          <a:spLocks noChangeShapeType="1"/>
        </xdr:cNvSpPr>
      </xdr:nvSpPr>
      <xdr:spPr bwMode="auto">
        <a:xfrm flipH="1" flipV="1">
          <a:off x="0" y="7905750"/>
          <a:ext cx="1438275" cy="4381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45085</xdr:colOff>
      <xdr:row>33</xdr:row>
      <xdr:rowOff>228600</xdr:rowOff>
    </xdr:from>
    <xdr:to>
      <xdr:col>1</xdr:col>
      <xdr:colOff>449519</xdr:colOff>
      <xdr:row>33</xdr:row>
      <xdr:rowOff>410029</xdr:rowOff>
    </xdr:to>
    <xdr:sp macro="" textlink="">
      <xdr:nvSpPr>
        <xdr:cNvPr id="5" name="Text Box 4">
          <a:extLst>
            <a:ext uri="{FF2B5EF4-FFF2-40B4-BE49-F238E27FC236}">
              <a16:creationId xmlns:a16="http://schemas.microsoft.com/office/drawing/2014/main" id="{A777F792-1FF4-472C-9ACF-6DEACADB0D59}"/>
            </a:ext>
          </a:extLst>
        </xdr:cNvPr>
        <xdr:cNvSpPr txBox="1">
          <a:spLocks noChangeArrowheads="1"/>
        </xdr:cNvSpPr>
      </xdr:nvSpPr>
      <xdr:spPr bwMode="auto">
        <a:xfrm>
          <a:off x="45085" y="8134350"/>
          <a:ext cx="499684" cy="18142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明朝"/>
              <a:ea typeface="ＭＳ 明朝"/>
            </a:rPr>
            <a:t>区　分</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2</xdr:row>
      <xdr:rowOff>0</xdr:rowOff>
    </xdr:from>
    <xdr:to>
      <xdr:col>2</xdr:col>
      <xdr:colOff>0</xdr:colOff>
      <xdr:row>4</xdr:row>
      <xdr:rowOff>0</xdr:rowOff>
    </xdr:to>
    <xdr:sp macro="" textlink="">
      <xdr:nvSpPr>
        <xdr:cNvPr id="2" name="Line 1">
          <a:extLst>
            <a:ext uri="{FF2B5EF4-FFF2-40B4-BE49-F238E27FC236}">
              <a16:creationId xmlns:a16="http://schemas.microsoft.com/office/drawing/2014/main" id="{AD731EC7-A271-4317-B677-02F14BEB277A}"/>
            </a:ext>
          </a:extLst>
        </xdr:cNvPr>
        <xdr:cNvSpPr>
          <a:spLocks noChangeShapeType="1"/>
        </xdr:cNvSpPr>
      </xdr:nvSpPr>
      <xdr:spPr bwMode="auto">
        <a:xfrm flipH="1" flipV="1">
          <a:off x="752475" y="352425"/>
          <a:ext cx="1285875" cy="45720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28</xdr:row>
      <xdr:rowOff>19050</xdr:rowOff>
    </xdr:from>
    <xdr:to>
      <xdr:col>2</xdr:col>
      <xdr:colOff>0</xdr:colOff>
      <xdr:row>29</xdr:row>
      <xdr:rowOff>257175</xdr:rowOff>
    </xdr:to>
    <xdr:sp macro="" textlink="">
      <xdr:nvSpPr>
        <xdr:cNvPr id="3" name="Line 2">
          <a:extLst>
            <a:ext uri="{FF2B5EF4-FFF2-40B4-BE49-F238E27FC236}">
              <a16:creationId xmlns:a16="http://schemas.microsoft.com/office/drawing/2014/main" id="{322CFCD0-5606-4532-9331-A5C27968B549}"/>
            </a:ext>
          </a:extLst>
        </xdr:cNvPr>
        <xdr:cNvSpPr>
          <a:spLocks noChangeShapeType="1"/>
        </xdr:cNvSpPr>
      </xdr:nvSpPr>
      <xdr:spPr bwMode="auto">
        <a:xfrm>
          <a:off x="9525" y="6438900"/>
          <a:ext cx="2028825" cy="4381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38</xdr:row>
      <xdr:rowOff>9525</xdr:rowOff>
    </xdr:from>
    <xdr:to>
      <xdr:col>1</xdr:col>
      <xdr:colOff>1114425</xdr:colOff>
      <xdr:row>39</xdr:row>
      <xdr:rowOff>219075</xdr:rowOff>
    </xdr:to>
    <xdr:sp macro="" textlink="">
      <xdr:nvSpPr>
        <xdr:cNvPr id="4" name="Line 3">
          <a:extLst>
            <a:ext uri="{FF2B5EF4-FFF2-40B4-BE49-F238E27FC236}">
              <a16:creationId xmlns:a16="http://schemas.microsoft.com/office/drawing/2014/main" id="{51B699C5-F6A8-4E0C-8375-0010A1D2CF7F}"/>
            </a:ext>
          </a:extLst>
        </xdr:cNvPr>
        <xdr:cNvSpPr>
          <a:spLocks noChangeShapeType="1"/>
        </xdr:cNvSpPr>
      </xdr:nvSpPr>
      <xdr:spPr bwMode="auto">
        <a:xfrm>
          <a:off x="0" y="8420100"/>
          <a:ext cx="1866900" cy="4381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9525</xdr:colOff>
      <xdr:row>2</xdr:row>
      <xdr:rowOff>9525</xdr:rowOff>
    </xdr:from>
    <xdr:to>
      <xdr:col>1</xdr:col>
      <xdr:colOff>0</xdr:colOff>
      <xdr:row>4</xdr:row>
      <xdr:rowOff>0</xdr:rowOff>
    </xdr:to>
    <xdr:sp macro="" textlink="">
      <xdr:nvSpPr>
        <xdr:cNvPr id="2" name="Line 1">
          <a:extLst>
            <a:ext uri="{FF2B5EF4-FFF2-40B4-BE49-F238E27FC236}">
              <a16:creationId xmlns:a16="http://schemas.microsoft.com/office/drawing/2014/main" id="{EFDAD7E8-A3AA-48B8-8FEB-736323D0934B}"/>
            </a:ext>
          </a:extLst>
        </xdr:cNvPr>
        <xdr:cNvSpPr>
          <a:spLocks noChangeShapeType="1"/>
        </xdr:cNvSpPr>
      </xdr:nvSpPr>
      <xdr:spPr bwMode="auto">
        <a:xfrm>
          <a:off x="9525" y="523875"/>
          <a:ext cx="857250" cy="7715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9525</xdr:colOff>
      <xdr:row>2</xdr:row>
      <xdr:rowOff>9525</xdr:rowOff>
    </xdr:from>
    <xdr:to>
      <xdr:col>4</xdr:col>
      <xdr:colOff>0</xdr:colOff>
      <xdr:row>4</xdr:row>
      <xdr:rowOff>0</xdr:rowOff>
    </xdr:to>
    <xdr:sp macro="" textlink="">
      <xdr:nvSpPr>
        <xdr:cNvPr id="2" name="Line 1">
          <a:extLst>
            <a:ext uri="{FF2B5EF4-FFF2-40B4-BE49-F238E27FC236}">
              <a16:creationId xmlns:a16="http://schemas.microsoft.com/office/drawing/2014/main" id="{1D89BD07-3B8D-417F-B10E-85E2B202A294}"/>
            </a:ext>
          </a:extLst>
        </xdr:cNvPr>
        <xdr:cNvSpPr>
          <a:spLocks noChangeShapeType="1"/>
        </xdr:cNvSpPr>
      </xdr:nvSpPr>
      <xdr:spPr bwMode="auto">
        <a:xfrm>
          <a:off x="9525" y="504825"/>
          <a:ext cx="2819400" cy="4857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9525</xdr:colOff>
      <xdr:row>2</xdr:row>
      <xdr:rowOff>0</xdr:rowOff>
    </xdr:from>
    <xdr:to>
      <xdr:col>3</xdr:col>
      <xdr:colOff>0</xdr:colOff>
      <xdr:row>4</xdr:row>
      <xdr:rowOff>0</xdr:rowOff>
    </xdr:to>
    <xdr:sp macro="" textlink="">
      <xdr:nvSpPr>
        <xdr:cNvPr id="2" name="Line 1">
          <a:extLst>
            <a:ext uri="{FF2B5EF4-FFF2-40B4-BE49-F238E27FC236}">
              <a16:creationId xmlns:a16="http://schemas.microsoft.com/office/drawing/2014/main" id="{F0907A48-1A05-4C4D-B686-B0D308BD3624}"/>
            </a:ext>
          </a:extLst>
        </xdr:cNvPr>
        <xdr:cNvSpPr>
          <a:spLocks noChangeShapeType="1"/>
        </xdr:cNvSpPr>
      </xdr:nvSpPr>
      <xdr:spPr bwMode="auto">
        <a:xfrm flipH="1" flipV="1">
          <a:off x="9525" y="485775"/>
          <a:ext cx="2705100" cy="45720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9525</xdr:colOff>
      <xdr:row>3</xdr:row>
      <xdr:rowOff>0</xdr:rowOff>
    </xdr:from>
    <xdr:to>
      <xdr:col>19</xdr:col>
      <xdr:colOff>9525</xdr:colOff>
      <xdr:row>3</xdr:row>
      <xdr:rowOff>0</xdr:rowOff>
    </xdr:to>
    <xdr:sp macro="" textlink="">
      <xdr:nvSpPr>
        <xdr:cNvPr id="2" name="Line 1">
          <a:extLst>
            <a:ext uri="{FF2B5EF4-FFF2-40B4-BE49-F238E27FC236}">
              <a16:creationId xmlns:a16="http://schemas.microsoft.com/office/drawing/2014/main" id="{58D3DC90-8537-4E7F-9069-EFC5DB3CFCB6}"/>
            </a:ext>
          </a:extLst>
        </xdr:cNvPr>
        <xdr:cNvSpPr>
          <a:spLocks noChangeShapeType="1"/>
        </xdr:cNvSpPr>
      </xdr:nvSpPr>
      <xdr:spPr bwMode="auto">
        <a:xfrm>
          <a:off x="11877675" y="7905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xdr:row>
      <xdr:rowOff>28575</xdr:rowOff>
    </xdr:from>
    <xdr:to>
      <xdr:col>1</xdr:col>
      <xdr:colOff>466725</xdr:colOff>
      <xdr:row>2</xdr:row>
      <xdr:rowOff>295275</xdr:rowOff>
    </xdr:to>
    <xdr:sp macro="" textlink="">
      <xdr:nvSpPr>
        <xdr:cNvPr id="3" name="Line 2">
          <a:extLst>
            <a:ext uri="{FF2B5EF4-FFF2-40B4-BE49-F238E27FC236}">
              <a16:creationId xmlns:a16="http://schemas.microsoft.com/office/drawing/2014/main" id="{AD636D40-7B04-4B26-9002-E1505326C6FA}"/>
            </a:ext>
          </a:extLst>
        </xdr:cNvPr>
        <xdr:cNvSpPr>
          <a:spLocks noChangeShapeType="1"/>
        </xdr:cNvSpPr>
      </xdr:nvSpPr>
      <xdr:spPr bwMode="auto">
        <a:xfrm flipH="1" flipV="1">
          <a:off x="0" y="361950"/>
          <a:ext cx="742950" cy="428625"/>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28575</xdr:colOff>
      <xdr:row>1</xdr:row>
      <xdr:rowOff>38100</xdr:rowOff>
    </xdr:from>
    <xdr:to>
      <xdr:col>14</xdr:col>
      <xdr:colOff>495300</xdr:colOff>
      <xdr:row>2</xdr:row>
      <xdr:rowOff>304800</xdr:rowOff>
    </xdr:to>
    <xdr:sp macro="" textlink="">
      <xdr:nvSpPr>
        <xdr:cNvPr id="4" name="Line 5">
          <a:extLst>
            <a:ext uri="{FF2B5EF4-FFF2-40B4-BE49-F238E27FC236}">
              <a16:creationId xmlns:a16="http://schemas.microsoft.com/office/drawing/2014/main" id="{CDCFB485-0340-4092-8998-B8F87DA11346}"/>
            </a:ext>
          </a:extLst>
        </xdr:cNvPr>
        <xdr:cNvSpPr>
          <a:spLocks noChangeShapeType="1"/>
        </xdr:cNvSpPr>
      </xdr:nvSpPr>
      <xdr:spPr bwMode="auto">
        <a:xfrm flipH="1" flipV="1">
          <a:off x="8220075" y="371475"/>
          <a:ext cx="714375" cy="41910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28575</xdr:colOff>
      <xdr:row>1</xdr:row>
      <xdr:rowOff>38100</xdr:rowOff>
    </xdr:from>
    <xdr:to>
      <xdr:col>1</xdr:col>
      <xdr:colOff>495300</xdr:colOff>
      <xdr:row>2</xdr:row>
      <xdr:rowOff>304800</xdr:rowOff>
    </xdr:to>
    <xdr:sp macro="" textlink="">
      <xdr:nvSpPr>
        <xdr:cNvPr id="5" name="Line 6">
          <a:extLst>
            <a:ext uri="{FF2B5EF4-FFF2-40B4-BE49-F238E27FC236}">
              <a16:creationId xmlns:a16="http://schemas.microsoft.com/office/drawing/2014/main" id="{21113768-A0FE-4308-87F9-1DF167B83006}"/>
            </a:ext>
          </a:extLst>
        </xdr:cNvPr>
        <xdr:cNvSpPr>
          <a:spLocks noChangeShapeType="1"/>
        </xdr:cNvSpPr>
      </xdr:nvSpPr>
      <xdr:spPr bwMode="auto">
        <a:xfrm flipH="1" flipV="1">
          <a:off x="28575" y="371475"/>
          <a:ext cx="714375" cy="41910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28575</xdr:colOff>
      <xdr:row>1</xdr:row>
      <xdr:rowOff>38100</xdr:rowOff>
    </xdr:from>
    <xdr:to>
      <xdr:col>1</xdr:col>
      <xdr:colOff>495300</xdr:colOff>
      <xdr:row>2</xdr:row>
      <xdr:rowOff>304800</xdr:rowOff>
    </xdr:to>
    <xdr:sp macro="" textlink="">
      <xdr:nvSpPr>
        <xdr:cNvPr id="6" name="Line 7">
          <a:extLst>
            <a:ext uri="{FF2B5EF4-FFF2-40B4-BE49-F238E27FC236}">
              <a16:creationId xmlns:a16="http://schemas.microsoft.com/office/drawing/2014/main" id="{BFB379C7-412C-4197-95C0-6690FB7B1CB9}"/>
            </a:ext>
          </a:extLst>
        </xdr:cNvPr>
        <xdr:cNvSpPr>
          <a:spLocks noChangeShapeType="1"/>
        </xdr:cNvSpPr>
      </xdr:nvSpPr>
      <xdr:spPr bwMode="auto">
        <a:xfrm flipH="1" flipV="1">
          <a:off x="28575" y="371475"/>
          <a:ext cx="714375" cy="41910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28575</xdr:colOff>
      <xdr:row>1</xdr:row>
      <xdr:rowOff>38100</xdr:rowOff>
    </xdr:from>
    <xdr:to>
      <xdr:col>2</xdr:col>
      <xdr:colOff>0</xdr:colOff>
      <xdr:row>3</xdr:row>
      <xdr:rowOff>0</xdr:rowOff>
    </xdr:to>
    <xdr:sp macro="" textlink="">
      <xdr:nvSpPr>
        <xdr:cNvPr id="7" name="Line 8">
          <a:extLst>
            <a:ext uri="{FF2B5EF4-FFF2-40B4-BE49-F238E27FC236}">
              <a16:creationId xmlns:a16="http://schemas.microsoft.com/office/drawing/2014/main" id="{7E03B528-3C34-4C36-A24E-07D04F3FF7CF}"/>
            </a:ext>
          </a:extLst>
        </xdr:cNvPr>
        <xdr:cNvSpPr>
          <a:spLocks noChangeShapeType="1"/>
        </xdr:cNvSpPr>
      </xdr:nvSpPr>
      <xdr:spPr bwMode="auto">
        <a:xfrm flipH="1" flipV="1">
          <a:off x="28575" y="371475"/>
          <a:ext cx="714375" cy="41910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28575</xdr:colOff>
      <xdr:row>12</xdr:row>
      <xdr:rowOff>9525</xdr:rowOff>
    </xdr:from>
    <xdr:to>
      <xdr:col>3</xdr:col>
      <xdr:colOff>381000</xdr:colOff>
      <xdr:row>13</xdr:row>
      <xdr:rowOff>428625</xdr:rowOff>
    </xdr:to>
    <xdr:sp macro="" textlink="">
      <xdr:nvSpPr>
        <xdr:cNvPr id="2" name="Line 2">
          <a:extLst>
            <a:ext uri="{FF2B5EF4-FFF2-40B4-BE49-F238E27FC236}">
              <a16:creationId xmlns:a16="http://schemas.microsoft.com/office/drawing/2014/main" id="{50A817E3-5BD8-408D-B2DB-8574F743397A}"/>
            </a:ext>
          </a:extLst>
        </xdr:cNvPr>
        <xdr:cNvSpPr>
          <a:spLocks noChangeShapeType="1"/>
        </xdr:cNvSpPr>
      </xdr:nvSpPr>
      <xdr:spPr bwMode="auto">
        <a:xfrm flipH="1" flipV="1">
          <a:off x="28575" y="3867150"/>
          <a:ext cx="1657350" cy="6000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2</xdr:row>
      <xdr:rowOff>9525</xdr:rowOff>
    </xdr:from>
    <xdr:to>
      <xdr:col>2</xdr:col>
      <xdr:colOff>0</xdr:colOff>
      <xdr:row>4</xdr:row>
      <xdr:rowOff>0</xdr:rowOff>
    </xdr:to>
    <xdr:sp macro="" textlink="">
      <xdr:nvSpPr>
        <xdr:cNvPr id="2" name="Line 2">
          <a:extLst>
            <a:ext uri="{FF2B5EF4-FFF2-40B4-BE49-F238E27FC236}">
              <a16:creationId xmlns:a16="http://schemas.microsoft.com/office/drawing/2014/main" id="{49E39D44-BE12-4254-A3A3-44F8F39191CA}"/>
            </a:ext>
          </a:extLst>
        </xdr:cNvPr>
        <xdr:cNvSpPr>
          <a:spLocks noChangeShapeType="1"/>
        </xdr:cNvSpPr>
      </xdr:nvSpPr>
      <xdr:spPr bwMode="auto">
        <a:xfrm>
          <a:off x="0" y="581025"/>
          <a:ext cx="781050" cy="5619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xdr:row>
      <xdr:rowOff>9525</xdr:rowOff>
    </xdr:from>
    <xdr:to>
      <xdr:col>2</xdr:col>
      <xdr:colOff>0</xdr:colOff>
      <xdr:row>4</xdr:row>
      <xdr:rowOff>0</xdr:rowOff>
    </xdr:to>
    <xdr:sp macro="" textlink="">
      <xdr:nvSpPr>
        <xdr:cNvPr id="3" name="Line 3">
          <a:extLst>
            <a:ext uri="{FF2B5EF4-FFF2-40B4-BE49-F238E27FC236}">
              <a16:creationId xmlns:a16="http://schemas.microsoft.com/office/drawing/2014/main" id="{A25B9C45-EE47-4ED7-8413-C7034DDCE80C}"/>
            </a:ext>
          </a:extLst>
        </xdr:cNvPr>
        <xdr:cNvSpPr>
          <a:spLocks noChangeShapeType="1"/>
        </xdr:cNvSpPr>
      </xdr:nvSpPr>
      <xdr:spPr bwMode="auto">
        <a:xfrm>
          <a:off x="0" y="581025"/>
          <a:ext cx="781050" cy="5619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xdr:row>
      <xdr:rowOff>9525</xdr:rowOff>
    </xdr:from>
    <xdr:to>
      <xdr:col>2</xdr:col>
      <xdr:colOff>0</xdr:colOff>
      <xdr:row>4</xdr:row>
      <xdr:rowOff>0</xdr:rowOff>
    </xdr:to>
    <xdr:sp macro="" textlink="">
      <xdr:nvSpPr>
        <xdr:cNvPr id="4" name="Line 6">
          <a:extLst>
            <a:ext uri="{FF2B5EF4-FFF2-40B4-BE49-F238E27FC236}">
              <a16:creationId xmlns:a16="http://schemas.microsoft.com/office/drawing/2014/main" id="{5BA9B802-80BA-4E45-B1E0-AEAC8BEB12D2}"/>
            </a:ext>
          </a:extLst>
        </xdr:cNvPr>
        <xdr:cNvSpPr>
          <a:spLocks noChangeShapeType="1"/>
        </xdr:cNvSpPr>
      </xdr:nvSpPr>
      <xdr:spPr bwMode="auto">
        <a:xfrm>
          <a:off x="0" y="581025"/>
          <a:ext cx="781050" cy="5619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xdr:row>
      <xdr:rowOff>9525</xdr:rowOff>
    </xdr:from>
    <xdr:to>
      <xdr:col>2</xdr:col>
      <xdr:colOff>0</xdr:colOff>
      <xdr:row>4</xdr:row>
      <xdr:rowOff>0</xdr:rowOff>
    </xdr:to>
    <xdr:sp macro="" textlink="">
      <xdr:nvSpPr>
        <xdr:cNvPr id="5" name="Line 7">
          <a:extLst>
            <a:ext uri="{FF2B5EF4-FFF2-40B4-BE49-F238E27FC236}">
              <a16:creationId xmlns:a16="http://schemas.microsoft.com/office/drawing/2014/main" id="{A73669C3-BE7F-41DD-8BC9-D77655607AFA}"/>
            </a:ext>
          </a:extLst>
        </xdr:cNvPr>
        <xdr:cNvSpPr>
          <a:spLocks noChangeShapeType="1"/>
        </xdr:cNvSpPr>
      </xdr:nvSpPr>
      <xdr:spPr bwMode="auto">
        <a:xfrm>
          <a:off x="0" y="581025"/>
          <a:ext cx="781050" cy="5619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xdr:row>
      <xdr:rowOff>9525</xdr:rowOff>
    </xdr:from>
    <xdr:to>
      <xdr:col>2</xdr:col>
      <xdr:colOff>0</xdr:colOff>
      <xdr:row>4</xdr:row>
      <xdr:rowOff>0</xdr:rowOff>
    </xdr:to>
    <xdr:sp macro="" textlink="">
      <xdr:nvSpPr>
        <xdr:cNvPr id="6" name="Line 8">
          <a:extLst>
            <a:ext uri="{FF2B5EF4-FFF2-40B4-BE49-F238E27FC236}">
              <a16:creationId xmlns:a16="http://schemas.microsoft.com/office/drawing/2014/main" id="{F0DBB373-203E-445D-856D-F1D21F5F51AF}"/>
            </a:ext>
          </a:extLst>
        </xdr:cNvPr>
        <xdr:cNvSpPr>
          <a:spLocks noChangeShapeType="1"/>
        </xdr:cNvSpPr>
      </xdr:nvSpPr>
      <xdr:spPr bwMode="auto">
        <a:xfrm>
          <a:off x="0" y="581025"/>
          <a:ext cx="781050" cy="5619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xdr:row>
      <xdr:rowOff>9525</xdr:rowOff>
    </xdr:from>
    <xdr:to>
      <xdr:col>2</xdr:col>
      <xdr:colOff>0</xdr:colOff>
      <xdr:row>4</xdr:row>
      <xdr:rowOff>0</xdr:rowOff>
    </xdr:to>
    <xdr:sp macro="" textlink="">
      <xdr:nvSpPr>
        <xdr:cNvPr id="7" name="Line 9">
          <a:extLst>
            <a:ext uri="{FF2B5EF4-FFF2-40B4-BE49-F238E27FC236}">
              <a16:creationId xmlns:a16="http://schemas.microsoft.com/office/drawing/2014/main" id="{BC693CA7-BF47-4955-B341-C309FCD25FE2}"/>
            </a:ext>
          </a:extLst>
        </xdr:cNvPr>
        <xdr:cNvSpPr>
          <a:spLocks noChangeShapeType="1"/>
        </xdr:cNvSpPr>
      </xdr:nvSpPr>
      <xdr:spPr bwMode="auto">
        <a:xfrm>
          <a:off x="0" y="581025"/>
          <a:ext cx="781050" cy="5619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2</xdr:row>
      <xdr:rowOff>9525</xdr:rowOff>
    </xdr:from>
    <xdr:to>
      <xdr:col>2</xdr:col>
      <xdr:colOff>9525</xdr:colOff>
      <xdr:row>4</xdr:row>
      <xdr:rowOff>0</xdr:rowOff>
    </xdr:to>
    <xdr:sp macro="" textlink="">
      <xdr:nvSpPr>
        <xdr:cNvPr id="8" name="Line 7">
          <a:extLst>
            <a:ext uri="{FF2B5EF4-FFF2-40B4-BE49-F238E27FC236}">
              <a16:creationId xmlns:a16="http://schemas.microsoft.com/office/drawing/2014/main" id="{C9166C16-7AF3-4849-98C8-8CD2488F5AA6}"/>
            </a:ext>
          </a:extLst>
        </xdr:cNvPr>
        <xdr:cNvSpPr>
          <a:spLocks noChangeShapeType="1"/>
        </xdr:cNvSpPr>
      </xdr:nvSpPr>
      <xdr:spPr bwMode="auto">
        <a:xfrm>
          <a:off x="9525" y="581025"/>
          <a:ext cx="781050" cy="5619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2</xdr:row>
      <xdr:rowOff>9525</xdr:rowOff>
    </xdr:from>
    <xdr:to>
      <xdr:col>2</xdr:col>
      <xdr:colOff>9525</xdr:colOff>
      <xdr:row>4</xdr:row>
      <xdr:rowOff>0</xdr:rowOff>
    </xdr:to>
    <xdr:sp macro="" textlink="">
      <xdr:nvSpPr>
        <xdr:cNvPr id="9" name="Line 7">
          <a:extLst>
            <a:ext uri="{FF2B5EF4-FFF2-40B4-BE49-F238E27FC236}">
              <a16:creationId xmlns:a16="http://schemas.microsoft.com/office/drawing/2014/main" id="{FF0569C9-D7AC-4D5F-9E07-576FE4F79929}"/>
            </a:ext>
          </a:extLst>
        </xdr:cNvPr>
        <xdr:cNvSpPr>
          <a:spLocks noChangeShapeType="1"/>
        </xdr:cNvSpPr>
      </xdr:nvSpPr>
      <xdr:spPr bwMode="auto">
        <a:xfrm>
          <a:off x="9525" y="581025"/>
          <a:ext cx="781050" cy="5619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18</xdr:row>
      <xdr:rowOff>0</xdr:rowOff>
    </xdr:from>
    <xdr:to>
      <xdr:col>3</xdr:col>
      <xdr:colOff>0</xdr:colOff>
      <xdr:row>20</xdr:row>
      <xdr:rowOff>0</xdr:rowOff>
    </xdr:to>
    <xdr:sp macro="" textlink="">
      <xdr:nvSpPr>
        <xdr:cNvPr id="10" name="Line 1">
          <a:extLst>
            <a:ext uri="{FF2B5EF4-FFF2-40B4-BE49-F238E27FC236}">
              <a16:creationId xmlns:a16="http://schemas.microsoft.com/office/drawing/2014/main" id="{CA1DFFA5-1781-4031-A094-341B0A1888C3}"/>
            </a:ext>
          </a:extLst>
        </xdr:cNvPr>
        <xdr:cNvSpPr>
          <a:spLocks noChangeShapeType="1"/>
        </xdr:cNvSpPr>
      </xdr:nvSpPr>
      <xdr:spPr bwMode="auto">
        <a:xfrm>
          <a:off x="0" y="4962525"/>
          <a:ext cx="1171575" cy="6762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18</xdr:row>
      <xdr:rowOff>0</xdr:rowOff>
    </xdr:from>
    <xdr:to>
      <xdr:col>3</xdr:col>
      <xdr:colOff>0</xdr:colOff>
      <xdr:row>20</xdr:row>
      <xdr:rowOff>0</xdr:rowOff>
    </xdr:to>
    <xdr:sp macro="" textlink="">
      <xdr:nvSpPr>
        <xdr:cNvPr id="11" name="Line 4">
          <a:extLst>
            <a:ext uri="{FF2B5EF4-FFF2-40B4-BE49-F238E27FC236}">
              <a16:creationId xmlns:a16="http://schemas.microsoft.com/office/drawing/2014/main" id="{07AE1FF4-C021-4E78-8B80-9E316BA40769}"/>
            </a:ext>
          </a:extLst>
        </xdr:cNvPr>
        <xdr:cNvSpPr>
          <a:spLocks noChangeShapeType="1"/>
        </xdr:cNvSpPr>
      </xdr:nvSpPr>
      <xdr:spPr bwMode="auto">
        <a:xfrm>
          <a:off x="0" y="4962525"/>
          <a:ext cx="1171575" cy="6762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18</xdr:row>
      <xdr:rowOff>0</xdr:rowOff>
    </xdr:from>
    <xdr:to>
      <xdr:col>3</xdr:col>
      <xdr:colOff>0</xdr:colOff>
      <xdr:row>20</xdr:row>
      <xdr:rowOff>0</xdr:rowOff>
    </xdr:to>
    <xdr:sp macro="" textlink="">
      <xdr:nvSpPr>
        <xdr:cNvPr id="12" name="Line 1">
          <a:extLst>
            <a:ext uri="{FF2B5EF4-FFF2-40B4-BE49-F238E27FC236}">
              <a16:creationId xmlns:a16="http://schemas.microsoft.com/office/drawing/2014/main" id="{EE93AD29-12DE-45E0-930F-EA3A45D64990}"/>
            </a:ext>
          </a:extLst>
        </xdr:cNvPr>
        <xdr:cNvSpPr>
          <a:spLocks noChangeShapeType="1"/>
        </xdr:cNvSpPr>
      </xdr:nvSpPr>
      <xdr:spPr bwMode="auto">
        <a:xfrm>
          <a:off x="0" y="4962525"/>
          <a:ext cx="1171575" cy="6762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18</xdr:row>
      <xdr:rowOff>0</xdr:rowOff>
    </xdr:from>
    <xdr:to>
      <xdr:col>3</xdr:col>
      <xdr:colOff>0</xdr:colOff>
      <xdr:row>20</xdr:row>
      <xdr:rowOff>0</xdr:rowOff>
    </xdr:to>
    <xdr:sp macro="" textlink="">
      <xdr:nvSpPr>
        <xdr:cNvPr id="13" name="Line 4">
          <a:extLst>
            <a:ext uri="{FF2B5EF4-FFF2-40B4-BE49-F238E27FC236}">
              <a16:creationId xmlns:a16="http://schemas.microsoft.com/office/drawing/2014/main" id="{E0D40889-878E-49C2-B5D6-F8F509BEAA31}"/>
            </a:ext>
          </a:extLst>
        </xdr:cNvPr>
        <xdr:cNvSpPr>
          <a:spLocks noChangeShapeType="1"/>
        </xdr:cNvSpPr>
      </xdr:nvSpPr>
      <xdr:spPr bwMode="auto">
        <a:xfrm>
          <a:off x="0" y="4962525"/>
          <a:ext cx="1171575" cy="6762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xdr:row>
      <xdr:rowOff>9525</xdr:rowOff>
    </xdr:from>
    <xdr:to>
      <xdr:col>2</xdr:col>
      <xdr:colOff>0</xdr:colOff>
      <xdr:row>4</xdr:row>
      <xdr:rowOff>0</xdr:rowOff>
    </xdr:to>
    <xdr:sp macro="" textlink="">
      <xdr:nvSpPr>
        <xdr:cNvPr id="14" name="Line 2">
          <a:extLst>
            <a:ext uri="{FF2B5EF4-FFF2-40B4-BE49-F238E27FC236}">
              <a16:creationId xmlns:a16="http://schemas.microsoft.com/office/drawing/2014/main" id="{09C5099F-88C6-4DD9-8BBF-175BE6A7537F}"/>
            </a:ext>
          </a:extLst>
        </xdr:cNvPr>
        <xdr:cNvSpPr>
          <a:spLocks noChangeShapeType="1"/>
        </xdr:cNvSpPr>
      </xdr:nvSpPr>
      <xdr:spPr bwMode="auto">
        <a:xfrm>
          <a:off x="0" y="581025"/>
          <a:ext cx="781050" cy="5619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xdr:row>
      <xdr:rowOff>9525</xdr:rowOff>
    </xdr:from>
    <xdr:to>
      <xdr:col>2</xdr:col>
      <xdr:colOff>0</xdr:colOff>
      <xdr:row>4</xdr:row>
      <xdr:rowOff>0</xdr:rowOff>
    </xdr:to>
    <xdr:sp macro="" textlink="">
      <xdr:nvSpPr>
        <xdr:cNvPr id="15" name="Line 3">
          <a:extLst>
            <a:ext uri="{FF2B5EF4-FFF2-40B4-BE49-F238E27FC236}">
              <a16:creationId xmlns:a16="http://schemas.microsoft.com/office/drawing/2014/main" id="{99D8A912-ECE3-4D91-9285-788BB7EC6000}"/>
            </a:ext>
          </a:extLst>
        </xdr:cNvPr>
        <xdr:cNvSpPr>
          <a:spLocks noChangeShapeType="1"/>
        </xdr:cNvSpPr>
      </xdr:nvSpPr>
      <xdr:spPr bwMode="auto">
        <a:xfrm>
          <a:off x="0" y="581025"/>
          <a:ext cx="781050" cy="5619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xdr:row>
      <xdr:rowOff>9525</xdr:rowOff>
    </xdr:from>
    <xdr:to>
      <xdr:col>2</xdr:col>
      <xdr:colOff>0</xdr:colOff>
      <xdr:row>4</xdr:row>
      <xdr:rowOff>0</xdr:rowOff>
    </xdr:to>
    <xdr:sp macro="" textlink="">
      <xdr:nvSpPr>
        <xdr:cNvPr id="16" name="Line 6">
          <a:extLst>
            <a:ext uri="{FF2B5EF4-FFF2-40B4-BE49-F238E27FC236}">
              <a16:creationId xmlns:a16="http://schemas.microsoft.com/office/drawing/2014/main" id="{EE81023B-3D93-4E50-BFA9-B4D5A9634F55}"/>
            </a:ext>
          </a:extLst>
        </xdr:cNvPr>
        <xdr:cNvSpPr>
          <a:spLocks noChangeShapeType="1"/>
        </xdr:cNvSpPr>
      </xdr:nvSpPr>
      <xdr:spPr bwMode="auto">
        <a:xfrm>
          <a:off x="0" y="581025"/>
          <a:ext cx="781050" cy="5619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xdr:row>
      <xdr:rowOff>9525</xdr:rowOff>
    </xdr:from>
    <xdr:to>
      <xdr:col>2</xdr:col>
      <xdr:colOff>0</xdr:colOff>
      <xdr:row>4</xdr:row>
      <xdr:rowOff>0</xdr:rowOff>
    </xdr:to>
    <xdr:sp macro="" textlink="">
      <xdr:nvSpPr>
        <xdr:cNvPr id="17" name="Line 7">
          <a:extLst>
            <a:ext uri="{FF2B5EF4-FFF2-40B4-BE49-F238E27FC236}">
              <a16:creationId xmlns:a16="http://schemas.microsoft.com/office/drawing/2014/main" id="{75527FE9-7332-4BBA-8091-9FB8AE6BCF76}"/>
            </a:ext>
          </a:extLst>
        </xdr:cNvPr>
        <xdr:cNvSpPr>
          <a:spLocks noChangeShapeType="1"/>
        </xdr:cNvSpPr>
      </xdr:nvSpPr>
      <xdr:spPr bwMode="auto">
        <a:xfrm>
          <a:off x="0" y="581025"/>
          <a:ext cx="781050" cy="5619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xdr:row>
      <xdr:rowOff>9525</xdr:rowOff>
    </xdr:from>
    <xdr:to>
      <xdr:col>2</xdr:col>
      <xdr:colOff>0</xdr:colOff>
      <xdr:row>4</xdr:row>
      <xdr:rowOff>0</xdr:rowOff>
    </xdr:to>
    <xdr:sp macro="" textlink="">
      <xdr:nvSpPr>
        <xdr:cNvPr id="18" name="Line 8">
          <a:extLst>
            <a:ext uri="{FF2B5EF4-FFF2-40B4-BE49-F238E27FC236}">
              <a16:creationId xmlns:a16="http://schemas.microsoft.com/office/drawing/2014/main" id="{4E353C67-0BBA-4A69-914B-5027C7FB74FA}"/>
            </a:ext>
          </a:extLst>
        </xdr:cNvPr>
        <xdr:cNvSpPr>
          <a:spLocks noChangeShapeType="1"/>
        </xdr:cNvSpPr>
      </xdr:nvSpPr>
      <xdr:spPr bwMode="auto">
        <a:xfrm>
          <a:off x="0" y="581025"/>
          <a:ext cx="781050" cy="5619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xdr:row>
      <xdr:rowOff>9525</xdr:rowOff>
    </xdr:from>
    <xdr:to>
      <xdr:col>2</xdr:col>
      <xdr:colOff>0</xdr:colOff>
      <xdr:row>4</xdr:row>
      <xdr:rowOff>0</xdr:rowOff>
    </xdr:to>
    <xdr:sp macro="" textlink="">
      <xdr:nvSpPr>
        <xdr:cNvPr id="19" name="Line 9">
          <a:extLst>
            <a:ext uri="{FF2B5EF4-FFF2-40B4-BE49-F238E27FC236}">
              <a16:creationId xmlns:a16="http://schemas.microsoft.com/office/drawing/2014/main" id="{594529FA-085F-4AE4-9A6C-3160F03C1783}"/>
            </a:ext>
          </a:extLst>
        </xdr:cNvPr>
        <xdr:cNvSpPr>
          <a:spLocks noChangeShapeType="1"/>
        </xdr:cNvSpPr>
      </xdr:nvSpPr>
      <xdr:spPr bwMode="auto">
        <a:xfrm>
          <a:off x="0" y="581025"/>
          <a:ext cx="781050" cy="5619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2</xdr:row>
      <xdr:rowOff>9525</xdr:rowOff>
    </xdr:from>
    <xdr:to>
      <xdr:col>2</xdr:col>
      <xdr:colOff>9525</xdr:colOff>
      <xdr:row>4</xdr:row>
      <xdr:rowOff>0</xdr:rowOff>
    </xdr:to>
    <xdr:sp macro="" textlink="">
      <xdr:nvSpPr>
        <xdr:cNvPr id="20" name="Line 7">
          <a:extLst>
            <a:ext uri="{FF2B5EF4-FFF2-40B4-BE49-F238E27FC236}">
              <a16:creationId xmlns:a16="http://schemas.microsoft.com/office/drawing/2014/main" id="{700DE82F-2EBE-4BC6-9CF2-D1B156F95BDF}"/>
            </a:ext>
          </a:extLst>
        </xdr:cNvPr>
        <xdr:cNvSpPr>
          <a:spLocks noChangeShapeType="1"/>
        </xdr:cNvSpPr>
      </xdr:nvSpPr>
      <xdr:spPr bwMode="auto">
        <a:xfrm>
          <a:off x="9525" y="581025"/>
          <a:ext cx="781050" cy="5619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2</xdr:row>
      <xdr:rowOff>9525</xdr:rowOff>
    </xdr:from>
    <xdr:to>
      <xdr:col>2</xdr:col>
      <xdr:colOff>9525</xdr:colOff>
      <xdr:row>4</xdr:row>
      <xdr:rowOff>0</xdr:rowOff>
    </xdr:to>
    <xdr:sp macro="" textlink="">
      <xdr:nvSpPr>
        <xdr:cNvPr id="21" name="Line 7">
          <a:extLst>
            <a:ext uri="{FF2B5EF4-FFF2-40B4-BE49-F238E27FC236}">
              <a16:creationId xmlns:a16="http://schemas.microsoft.com/office/drawing/2014/main" id="{559CA10F-5D81-4ADE-8574-5A56FFE195C2}"/>
            </a:ext>
          </a:extLst>
        </xdr:cNvPr>
        <xdr:cNvSpPr>
          <a:spLocks noChangeShapeType="1"/>
        </xdr:cNvSpPr>
      </xdr:nvSpPr>
      <xdr:spPr bwMode="auto">
        <a:xfrm>
          <a:off x="9525" y="581025"/>
          <a:ext cx="781050" cy="5619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4</xdr:row>
      <xdr:rowOff>0</xdr:rowOff>
    </xdr:from>
    <xdr:to>
      <xdr:col>1</xdr:col>
      <xdr:colOff>9525</xdr:colOff>
      <xdr:row>6</xdr:row>
      <xdr:rowOff>0</xdr:rowOff>
    </xdr:to>
    <xdr:sp macro="" textlink="">
      <xdr:nvSpPr>
        <xdr:cNvPr id="2" name="Line 1">
          <a:extLst>
            <a:ext uri="{FF2B5EF4-FFF2-40B4-BE49-F238E27FC236}">
              <a16:creationId xmlns:a16="http://schemas.microsoft.com/office/drawing/2014/main" id="{C42ACBA2-F29A-43E7-A958-259A4D84EFA8}"/>
            </a:ext>
          </a:extLst>
        </xdr:cNvPr>
        <xdr:cNvSpPr>
          <a:spLocks noChangeShapeType="1"/>
        </xdr:cNvSpPr>
      </xdr:nvSpPr>
      <xdr:spPr bwMode="auto">
        <a:xfrm flipH="1" flipV="1">
          <a:off x="0" y="752475"/>
          <a:ext cx="2066925" cy="5048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37465</xdr:colOff>
      <xdr:row>6</xdr:row>
      <xdr:rowOff>505557</xdr:rowOff>
    </xdr:from>
    <xdr:to>
      <xdr:col>2</xdr:col>
      <xdr:colOff>239653</xdr:colOff>
      <xdr:row>6</xdr:row>
      <xdr:rowOff>505557</xdr:rowOff>
    </xdr:to>
    <xdr:sp macro="" textlink="">
      <xdr:nvSpPr>
        <xdr:cNvPr id="3" name="大かっこ 2">
          <a:extLst>
            <a:ext uri="{FF2B5EF4-FFF2-40B4-BE49-F238E27FC236}">
              <a16:creationId xmlns:a16="http://schemas.microsoft.com/office/drawing/2014/main" id="{90B87293-38D5-4429-A575-B5881D79BCC0}"/>
            </a:ext>
          </a:extLst>
        </xdr:cNvPr>
        <xdr:cNvSpPr/>
      </xdr:nvSpPr>
      <xdr:spPr>
        <a:xfrm>
          <a:off x="2332990" y="1762857"/>
          <a:ext cx="202188"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xdr:col>
      <xdr:colOff>37465</xdr:colOff>
      <xdr:row>6</xdr:row>
      <xdr:rowOff>505557</xdr:rowOff>
    </xdr:from>
    <xdr:to>
      <xdr:col>2</xdr:col>
      <xdr:colOff>239653</xdr:colOff>
      <xdr:row>6</xdr:row>
      <xdr:rowOff>505557</xdr:rowOff>
    </xdr:to>
    <xdr:sp macro="" textlink="">
      <xdr:nvSpPr>
        <xdr:cNvPr id="4" name="大かっこ 3">
          <a:extLst>
            <a:ext uri="{FF2B5EF4-FFF2-40B4-BE49-F238E27FC236}">
              <a16:creationId xmlns:a16="http://schemas.microsoft.com/office/drawing/2014/main" id="{BC5E85F6-96D6-419D-86C1-261E62845956}"/>
            </a:ext>
          </a:extLst>
        </xdr:cNvPr>
        <xdr:cNvSpPr/>
      </xdr:nvSpPr>
      <xdr:spPr>
        <a:xfrm>
          <a:off x="2332990" y="1762857"/>
          <a:ext cx="202188"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xdr:col>
      <xdr:colOff>46990</xdr:colOff>
      <xdr:row>6</xdr:row>
      <xdr:rowOff>505557</xdr:rowOff>
    </xdr:from>
    <xdr:to>
      <xdr:col>5</xdr:col>
      <xdr:colOff>14842</xdr:colOff>
      <xdr:row>6</xdr:row>
      <xdr:rowOff>505557</xdr:rowOff>
    </xdr:to>
    <xdr:sp macro="" textlink="">
      <xdr:nvSpPr>
        <xdr:cNvPr id="5" name="大かっこ 4">
          <a:extLst>
            <a:ext uri="{FF2B5EF4-FFF2-40B4-BE49-F238E27FC236}">
              <a16:creationId xmlns:a16="http://schemas.microsoft.com/office/drawing/2014/main" id="{0AAE1E47-9EC5-4AFF-A455-45840CC0DB96}"/>
            </a:ext>
          </a:extLst>
        </xdr:cNvPr>
        <xdr:cNvSpPr/>
      </xdr:nvSpPr>
      <xdr:spPr>
        <a:xfrm>
          <a:off x="2818765" y="1762857"/>
          <a:ext cx="205977"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xdr:col>
      <xdr:colOff>46990</xdr:colOff>
      <xdr:row>6</xdr:row>
      <xdr:rowOff>505557</xdr:rowOff>
    </xdr:from>
    <xdr:to>
      <xdr:col>5</xdr:col>
      <xdr:colOff>14842</xdr:colOff>
      <xdr:row>6</xdr:row>
      <xdr:rowOff>505557</xdr:rowOff>
    </xdr:to>
    <xdr:sp macro="" textlink="">
      <xdr:nvSpPr>
        <xdr:cNvPr id="6" name="大かっこ 5">
          <a:extLst>
            <a:ext uri="{FF2B5EF4-FFF2-40B4-BE49-F238E27FC236}">
              <a16:creationId xmlns:a16="http://schemas.microsoft.com/office/drawing/2014/main" id="{647F5CA1-D8A5-45A9-A332-4266C972E792}"/>
            </a:ext>
          </a:extLst>
        </xdr:cNvPr>
        <xdr:cNvSpPr/>
      </xdr:nvSpPr>
      <xdr:spPr>
        <a:xfrm>
          <a:off x="2818765" y="1762857"/>
          <a:ext cx="205977"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48895</xdr:colOff>
      <xdr:row>6</xdr:row>
      <xdr:rowOff>505557</xdr:rowOff>
    </xdr:from>
    <xdr:to>
      <xdr:col>6</xdr:col>
      <xdr:colOff>238054</xdr:colOff>
      <xdr:row>6</xdr:row>
      <xdr:rowOff>505557</xdr:rowOff>
    </xdr:to>
    <xdr:sp macro="" textlink="">
      <xdr:nvSpPr>
        <xdr:cNvPr id="7" name="大かっこ 6">
          <a:extLst>
            <a:ext uri="{FF2B5EF4-FFF2-40B4-BE49-F238E27FC236}">
              <a16:creationId xmlns:a16="http://schemas.microsoft.com/office/drawing/2014/main" id="{13DE77F1-E7B2-41C3-9C29-45BBF46C7680}"/>
            </a:ext>
          </a:extLst>
        </xdr:cNvPr>
        <xdr:cNvSpPr/>
      </xdr:nvSpPr>
      <xdr:spPr>
        <a:xfrm>
          <a:off x="3296920" y="1762857"/>
          <a:ext cx="189159"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48895</xdr:colOff>
      <xdr:row>6</xdr:row>
      <xdr:rowOff>505557</xdr:rowOff>
    </xdr:from>
    <xdr:to>
      <xdr:col>6</xdr:col>
      <xdr:colOff>238054</xdr:colOff>
      <xdr:row>6</xdr:row>
      <xdr:rowOff>505557</xdr:rowOff>
    </xdr:to>
    <xdr:sp macro="" textlink="">
      <xdr:nvSpPr>
        <xdr:cNvPr id="8" name="大かっこ 7">
          <a:extLst>
            <a:ext uri="{FF2B5EF4-FFF2-40B4-BE49-F238E27FC236}">
              <a16:creationId xmlns:a16="http://schemas.microsoft.com/office/drawing/2014/main" id="{7B48A9D4-8684-4CCB-B110-347E1BD505A6}"/>
            </a:ext>
          </a:extLst>
        </xdr:cNvPr>
        <xdr:cNvSpPr/>
      </xdr:nvSpPr>
      <xdr:spPr>
        <a:xfrm>
          <a:off x="3296920" y="1762857"/>
          <a:ext cx="189159"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75565</xdr:colOff>
      <xdr:row>6</xdr:row>
      <xdr:rowOff>505557</xdr:rowOff>
    </xdr:from>
    <xdr:to>
      <xdr:col>9</xdr:col>
      <xdr:colOff>2376</xdr:colOff>
      <xdr:row>6</xdr:row>
      <xdr:rowOff>505557</xdr:rowOff>
    </xdr:to>
    <xdr:sp macro="" textlink="">
      <xdr:nvSpPr>
        <xdr:cNvPr id="9" name="大かっこ 8">
          <a:extLst>
            <a:ext uri="{FF2B5EF4-FFF2-40B4-BE49-F238E27FC236}">
              <a16:creationId xmlns:a16="http://schemas.microsoft.com/office/drawing/2014/main" id="{6B1CC9C2-BE51-4CC9-97A7-DFBC09DB502A}"/>
            </a:ext>
          </a:extLst>
        </xdr:cNvPr>
        <xdr:cNvSpPr/>
      </xdr:nvSpPr>
      <xdr:spPr>
        <a:xfrm>
          <a:off x="3799840" y="1762857"/>
          <a:ext cx="164936"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75565</xdr:colOff>
      <xdr:row>6</xdr:row>
      <xdr:rowOff>505557</xdr:rowOff>
    </xdr:from>
    <xdr:to>
      <xdr:col>9</xdr:col>
      <xdr:colOff>2376</xdr:colOff>
      <xdr:row>6</xdr:row>
      <xdr:rowOff>505557</xdr:rowOff>
    </xdr:to>
    <xdr:sp macro="" textlink="">
      <xdr:nvSpPr>
        <xdr:cNvPr id="10" name="大かっこ 9">
          <a:extLst>
            <a:ext uri="{FF2B5EF4-FFF2-40B4-BE49-F238E27FC236}">
              <a16:creationId xmlns:a16="http://schemas.microsoft.com/office/drawing/2014/main" id="{5F3FD4AD-6555-4334-B089-D98AE6BF6DBD}"/>
            </a:ext>
          </a:extLst>
        </xdr:cNvPr>
        <xdr:cNvSpPr/>
      </xdr:nvSpPr>
      <xdr:spPr>
        <a:xfrm>
          <a:off x="3799840" y="1762857"/>
          <a:ext cx="164936"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75565</xdr:colOff>
      <xdr:row>6</xdr:row>
      <xdr:rowOff>505557</xdr:rowOff>
    </xdr:from>
    <xdr:to>
      <xdr:col>11</xdr:col>
      <xdr:colOff>2376</xdr:colOff>
      <xdr:row>6</xdr:row>
      <xdr:rowOff>505557</xdr:rowOff>
    </xdr:to>
    <xdr:sp macro="" textlink="">
      <xdr:nvSpPr>
        <xdr:cNvPr id="11" name="大かっこ 10">
          <a:extLst>
            <a:ext uri="{FF2B5EF4-FFF2-40B4-BE49-F238E27FC236}">
              <a16:creationId xmlns:a16="http://schemas.microsoft.com/office/drawing/2014/main" id="{D3E24AA2-0E3D-4129-8BA6-320D42BECE8C}"/>
            </a:ext>
          </a:extLst>
        </xdr:cNvPr>
        <xdr:cNvSpPr/>
      </xdr:nvSpPr>
      <xdr:spPr>
        <a:xfrm>
          <a:off x="4276090" y="1762857"/>
          <a:ext cx="164936"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75565</xdr:colOff>
      <xdr:row>6</xdr:row>
      <xdr:rowOff>505557</xdr:rowOff>
    </xdr:from>
    <xdr:to>
      <xdr:col>11</xdr:col>
      <xdr:colOff>2376</xdr:colOff>
      <xdr:row>6</xdr:row>
      <xdr:rowOff>505557</xdr:rowOff>
    </xdr:to>
    <xdr:sp macro="" textlink="">
      <xdr:nvSpPr>
        <xdr:cNvPr id="12" name="大かっこ 11">
          <a:extLst>
            <a:ext uri="{FF2B5EF4-FFF2-40B4-BE49-F238E27FC236}">
              <a16:creationId xmlns:a16="http://schemas.microsoft.com/office/drawing/2014/main" id="{BA628D51-26E9-4800-8499-305860B27CE8}"/>
            </a:ext>
          </a:extLst>
        </xdr:cNvPr>
        <xdr:cNvSpPr/>
      </xdr:nvSpPr>
      <xdr:spPr>
        <a:xfrm>
          <a:off x="4276090" y="1762857"/>
          <a:ext cx="164936"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41275</xdr:colOff>
      <xdr:row>7</xdr:row>
      <xdr:rowOff>0</xdr:rowOff>
    </xdr:from>
    <xdr:to>
      <xdr:col>13</xdr:col>
      <xdr:colOff>5370</xdr:colOff>
      <xdr:row>7</xdr:row>
      <xdr:rowOff>0</xdr:rowOff>
    </xdr:to>
    <xdr:sp macro="" textlink="">
      <xdr:nvSpPr>
        <xdr:cNvPr id="13" name="大かっこ 12">
          <a:extLst>
            <a:ext uri="{FF2B5EF4-FFF2-40B4-BE49-F238E27FC236}">
              <a16:creationId xmlns:a16="http://schemas.microsoft.com/office/drawing/2014/main" id="{B02A43D9-7047-4644-98D0-5007AD91E69F}"/>
            </a:ext>
          </a:extLst>
        </xdr:cNvPr>
        <xdr:cNvSpPr/>
      </xdr:nvSpPr>
      <xdr:spPr>
        <a:xfrm>
          <a:off x="4718050" y="1762125"/>
          <a:ext cx="202220"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41275</xdr:colOff>
      <xdr:row>7</xdr:row>
      <xdr:rowOff>0</xdr:rowOff>
    </xdr:from>
    <xdr:to>
      <xdr:col>13</xdr:col>
      <xdr:colOff>5370</xdr:colOff>
      <xdr:row>7</xdr:row>
      <xdr:rowOff>0</xdr:rowOff>
    </xdr:to>
    <xdr:sp macro="" textlink="">
      <xdr:nvSpPr>
        <xdr:cNvPr id="14" name="大かっこ 13">
          <a:extLst>
            <a:ext uri="{FF2B5EF4-FFF2-40B4-BE49-F238E27FC236}">
              <a16:creationId xmlns:a16="http://schemas.microsoft.com/office/drawing/2014/main" id="{22559A55-CADA-4772-859E-F63B8AE77EDC}"/>
            </a:ext>
          </a:extLst>
        </xdr:cNvPr>
        <xdr:cNvSpPr/>
      </xdr:nvSpPr>
      <xdr:spPr>
        <a:xfrm>
          <a:off x="4718050" y="1762125"/>
          <a:ext cx="202220"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75565</xdr:colOff>
      <xdr:row>6</xdr:row>
      <xdr:rowOff>505557</xdr:rowOff>
    </xdr:from>
    <xdr:to>
      <xdr:col>15</xdr:col>
      <xdr:colOff>2897</xdr:colOff>
      <xdr:row>6</xdr:row>
      <xdr:rowOff>505557</xdr:rowOff>
    </xdr:to>
    <xdr:sp macro="" textlink="">
      <xdr:nvSpPr>
        <xdr:cNvPr id="15" name="大かっこ 14">
          <a:extLst>
            <a:ext uri="{FF2B5EF4-FFF2-40B4-BE49-F238E27FC236}">
              <a16:creationId xmlns:a16="http://schemas.microsoft.com/office/drawing/2014/main" id="{78AF3F22-8F41-47F5-9F8F-8374A8E2B199}"/>
            </a:ext>
          </a:extLst>
        </xdr:cNvPr>
        <xdr:cNvSpPr/>
      </xdr:nvSpPr>
      <xdr:spPr>
        <a:xfrm>
          <a:off x="5228590" y="1762857"/>
          <a:ext cx="165457"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75565</xdr:colOff>
      <xdr:row>6</xdr:row>
      <xdr:rowOff>505557</xdr:rowOff>
    </xdr:from>
    <xdr:to>
      <xdr:col>15</xdr:col>
      <xdr:colOff>2897</xdr:colOff>
      <xdr:row>6</xdr:row>
      <xdr:rowOff>505557</xdr:rowOff>
    </xdr:to>
    <xdr:sp macro="" textlink="">
      <xdr:nvSpPr>
        <xdr:cNvPr id="16" name="大かっこ 15">
          <a:extLst>
            <a:ext uri="{FF2B5EF4-FFF2-40B4-BE49-F238E27FC236}">
              <a16:creationId xmlns:a16="http://schemas.microsoft.com/office/drawing/2014/main" id="{42BDE548-6A3F-4083-800B-416D690C7F1A}"/>
            </a:ext>
          </a:extLst>
        </xdr:cNvPr>
        <xdr:cNvSpPr/>
      </xdr:nvSpPr>
      <xdr:spPr>
        <a:xfrm>
          <a:off x="5228590" y="1762857"/>
          <a:ext cx="165457"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41275</xdr:colOff>
      <xdr:row>6</xdr:row>
      <xdr:rowOff>505557</xdr:rowOff>
    </xdr:from>
    <xdr:to>
      <xdr:col>16</xdr:col>
      <xdr:colOff>218881</xdr:colOff>
      <xdr:row>6</xdr:row>
      <xdr:rowOff>505557</xdr:rowOff>
    </xdr:to>
    <xdr:sp macro="" textlink="">
      <xdr:nvSpPr>
        <xdr:cNvPr id="17" name="大かっこ 16">
          <a:extLst>
            <a:ext uri="{FF2B5EF4-FFF2-40B4-BE49-F238E27FC236}">
              <a16:creationId xmlns:a16="http://schemas.microsoft.com/office/drawing/2014/main" id="{D41D89C5-EB6F-43FF-A763-8704D88B5A6C}"/>
            </a:ext>
          </a:extLst>
        </xdr:cNvPr>
        <xdr:cNvSpPr/>
      </xdr:nvSpPr>
      <xdr:spPr>
        <a:xfrm>
          <a:off x="5670550" y="1762857"/>
          <a:ext cx="177606"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41275</xdr:colOff>
      <xdr:row>6</xdr:row>
      <xdr:rowOff>505557</xdr:rowOff>
    </xdr:from>
    <xdr:to>
      <xdr:col>16</xdr:col>
      <xdr:colOff>218881</xdr:colOff>
      <xdr:row>6</xdr:row>
      <xdr:rowOff>505557</xdr:rowOff>
    </xdr:to>
    <xdr:sp macro="" textlink="">
      <xdr:nvSpPr>
        <xdr:cNvPr id="18" name="大かっこ 17">
          <a:extLst>
            <a:ext uri="{FF2B5EF4-FFF2-40B4-BE49-F238E27FC236}">
              <a16:creationId xmlns:a16="http://schemas.microsoft.com/office/drawing/2014/main" id="{AED6782E-52D1-4A4A-85E3-A732D362C082}"/>
            </a:ext>
          </a:extLst>
        </xdr:cNvPr>
        <xdr:cNvSpPr/>
      </xdr:nvSpPr>
      <xdr:spPr>
        <a:xfrm>
          <a:off x="5670550" y="1762857"/>
          <a:ext cx="177606"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82843</xdr:colOff>
      <xdr:row>6</xdr:row>
      <xdr:rowOff>505557</xdr:rowOff>
    </xdr:from>
    <xdr:to>
      <xdr:col>19</xdr:col>
      <xdr:colOff>6327</xdr:colOff>
      <xdr:row>6</xdr:row>
      <xdr:rowOff>505557</xdr:rowOff>
    </xdr:to>
    <xdr:sp macro="" textlink="">
      <xdr:nvSpPr>
        <xdr:cNvPr id="19" name="大かっこ 18">
          <a:extLst>
            <a:ext uri="{FF2B5EF4-FFF2-40B4-BE49-F238E27FC236}">
              <a16:creationId xmlns:a16="http://schemas.microsoft.com/office/drawing/2014/main" id="{286A234C-351A-4CBD-A33A-444E7F8B9FBF}"/>
            </a:ext>
          </a:extLst>
        </xdr:cNvPr>
        <xdr:cNvSpPr/>
      </xdr:nvSpPr>
      <xdr:spPr>
        <a:xfrm>
          <a:off x="6188368" y="1762857"/>
          <a:ext cx="161609"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75565</xdr:colOff>
      <xdr:row>6</xdr:row>
      <xdr:rowOff>505557</xdr:rowOff>
    </xdr:from>
    <xdr:to>
      <xdr:col>18</xdr:col>
      <xdr:colOff>239678</xdr:colOff>
      <xdr:row>6</xdr:row>
      <xdr:rowOff>505557</xdr:rowOff>
    </xdr:to>
    <xdr:sp macro="" textlink="">
      <xdr:nvSpPr>
        <xdr:cNvPr id="20" name="大かっこ 19">
          <a:extLst>
            <a:ext uri="{FF2B5EF4-FFF2-40B4-BE49-F238E27FC236}">
              <a16:creationId xmlns:a16="http://schemas.microsoft.com/office/drawing/2014/main" id="{2056C48C-29B9-4ADA-B61A-3F6E97DA7F7D}"/>
            </a:ext>
          </a:extLst>
        </xdr:cNvPr>
        <xdr:cNvSpPr/>
      </xdr:nvSpPr>
      <xdr:spPr>
        <a:xfrm>
          <a:off x="6181090" y="1762857"/>
          <a:ext cx="164113"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75565</xdr:colOff>
      <xdr:row>6</xdr:row>
      <xdr:rowOff>505557</xdr:rowOff>
    </xdr:from>
    <xdr:to>
      <xdr:col>18</xdr:col>
      <xdr:colOff>239678</xdr:colOff>
      <xdr:row>6</xdr:row>
      <xdr:rowOff>505557</xdr:rowOff>
    </xdr:to>
    <xdr:sp macro="" textlink="">
      <xdr:nvSpPr>
        <xdr:cNvPr id="21" name="大かっこ 20">
          <a:extLst>
            <a:ext uri="{FF2B5EF4-FFF2-40B4-BE49-F238E27FC236}">
              <a16:creationId xmlns:a16="http://schemas.microsoft.com/office/drawing/2014/main" id="{7759B9FC-E419-425A-8015-5B059835CCC0}"/>
            </a:ext>
          </a:extLst>
        </xdr:cNvPr>
        <xdr:cNvSpPr/>
      </xdr:nvSpPr>
      <xdr:spPr>
        <a:xfrm>
          <a:off x="6181090" y="1762857"/>
          <a:ext cx="164113"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62865</xdr:colOff>
      <xdr:row>6</xdr:row>
      <xdr:rowOff>505557</xdr:rowOff>
    </xdr:from>
    <xdr:to>
      <xdr:col>20</xdr:col>
      <xdr:colOff>253224</xdr:colOff>
      <xdr:row>6</xdr:row>
      <xdr:rowOff>505557</xdr:rowOff>
    </xdr:to>
    <xdr:sp macro="" textlink="">
      <xdr:nvSpPr>
        <xdr:cNvPr id="22" name="大かっこ 21">
          <a:extLst>
            <a:ext uri="{FF2B5EF4-FFF2-40B4-BE49-F238E27FC236}">
              <a16:creationId xmlns:a16="http://schemas.microsoft.com/office/drawing/2014/main" id="{ED4B51CD-C964-4A39-858C-D11FEF2B2E72}"/>
            </a:ext>
          </a:extLst>
        </xdr:cNvPr>
        <xdr:cNvSpPr/>
      </xdr:nvSpPr>
      <xdr:spPr>
        <a:xfrm>
          <a:off x="6682740" y="1762857"/>
          <a:ext cx="190359"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41275</xdr:colOff>
      <xdr:row>6</xdr:row>
      <xdr:rowOff>505557</xdr:rowOff>
    </xdr:from>
    <xdr:to>
      <xdr:col>20</xdr:col>
      <xdr:colOff>227010</xdr:colOff>
      <xdr:row>6</xdr:row>
      <xdr:rowOff>505557</xdr:rowOff>
    </xdr:to>
    <xdr:sp macro="" textlink="">
      <xdr:nvSpPr>
        <xdr:cNvPr id="23" name="大かっこ 22">
          <a:extLst>
            <a:ext uri="{FF2B5EF4-FFF2-40B4-BE49-F238E27FC236}">
              <a16:creationId xmlns:a16="http://schemas.microsoft.com/office/drawing/2014/main" id="{D24D74A2-A873-4188-BD8E-11C8A80FAD77}"/>
            </a:ext>
          </a:extLst>
        </xdr:cNvPr>
        <xdr:cNvSpPr/>
      </xdr:nvSpPr>
      <xdr:spPr>
        <a:xfrm>
          <a:off x="6661150" y="1762857"/>
          <a:ext cx="185735"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41275</xdr:colOff>
      <xdr:row>6</xdr:row>
      <xdr:rowOff>505557</xdr:rowOff>
    </xdr:from>
    <xdr:to>
      <xdr:col>20</xdr:col>
      <xdr:colOff>227010</xdr:colOff>
      <xdr:row>6</xdr:row>
      <xdr:rowOff>505557</xdr:rowOff>
    </xdr:to>
    <xdr:sp macro="" textlink="">
      <xdr:nvSpPr>
        <xdr:cNvPr id="24" name="大かっこ 23">
          <a:extLst>
            <a:ext uri="{FF2B5EF4-FFF2-40B4-BE49-F238E27FC236}">
              <a16:creationId xmlns:a16="http://schemas.microsoft.com/office/drawing/2014/main" id="{0F7D9EF3-E29F-4711-919B-8DFB6545148E}"/>
            </a:ext>
          </a:extLst>
        </xdr:cNvPr>
        <xdr:cNvSpPr/>
      </xdr:nvSpPr>
      <xdr:spPr>
        <a:xfrm>
          <a:off x="6661150" y="1762857"/>
          <a:ext cx="185735"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xdr:col>
      <xdr:colOff>36341</xdr:colOff>
      <xdr:row>6</xdr:row>
      <xdr:rowOff>505557</xdr:rowOff>
    </xdr:from>
    <xdr:to>
      <xdr:col>2</xdr:col>
      <xdr:colOff>239995</xdr:colOff>
      <xdr:row>6</xdr:row>
      <xdr:rowOff>505557</xdr:rowOff>
    </xdr:to>
    <xdr:sp macro="" textlink="">
      <xdr:nvSpPr>
        <xdr:cNvPr id="25" name="大かっこ 24">
          <a:extLst>
            <a:ext uri="{FF2B5EF4-FFF2-40B4-BE49-F238E27FC236}">
              <a16:creationId xmlns:a16="http://schemas.microsoft.com/office/drawing/2014/main" id="{B37E499F-D630-4F16-B54A-C62F20E64410}"/>
            </a:ext>
          </a:extLst>
        </xdr:cNvPr>
        <xdr:cNvSpPr/>
      </xdr:nvSpPr>
      <xdr:spPr>
        <a:xfrm>
          <a:off x="2331866" y="1762857"/>
          <a:ext cx="203654"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xdr:col>
      <xdr:colOff>26816</xdr:colOff>
      <xdr:row>6</xdr:row>
      <xdr:rowOff>505557</xdr:rowOff>
    </xdr:from>
    <xdr:to>
      <xdr:col>5</xdr:col>
      <xdr:colOff>16316</xdr:colOff>
      <xdr:row>6</xdr:row>
      <xdr:rowOff>505557</xdr:rowOff>
    </xdr:to>
    <xdr:sp macro="" textlink="">
      <xdr:nvSpPr>
        <xdr:cNvPr id="26" name="大かっこ 25">
          <a:extLst>
            <a:ext uri="{FF2B5EF4-FFF2-40B4-BE49-F238E27FC236}">
              <a16:creationId xmlns:a16="http://schemas.microsoft.com/office/drawing/2014/main" id="{0110AF72-09A4-4879-AEE0-1B44A9CE630F}"/>
            </a:ext>
          </a:extLst>
        </xdr:cNvPr>
        <xdr:cNvSpPr/>
      </xdr:nvSpPr>
      <xdr:spPr>
        <a:xfrm>
          <a:off x="2798591" y="1762857"/>
          <a:ext cx="227625"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47771</xdr:colOff>
      <xdr:row>7</xdr:row>
      <xdr:rowOff>0</xdr:rowOff>
    </xdr:from>
    <xdr:to>
      <xdr:col>7</xdr:col>
      <xdr:colOff>643</xdr:colOff>
      <xdr:row>7</xdr:row>
      <xdr:rowOff>0</xdr:rowOff>
    </xdr:to>
    <xdr:sp macro="" textlink="">
      <xdr:nvSpPr>
        <xdr:cNvPr id="27" name="大かっこ 26">
          <a:extLst>
            <a:ext uri="{FF2B5EF4-FFF2-40B4-BE49-F238E27FC236}">
              <a16:creationId xmlns:a16="http://schemas.microsoft.com/office/drawing/2014/main" id="{96C965D8-ED93-4F87-B806-D606D0FB902E}"/>
            </a:ext>
          </a:extLst>
        </xdr:cNvPr>
        <xdr:cNvSpPr/>
      </xdr:nvSpPr>
      <xdr:spPr>
        <a:xfrm>
          <a:off x="3295796" y="1762125"/>
          <a:ext cx="190997"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47771</xdr:colOff>
      <xdr:row>7</xdr:row>
      <xdr:rowOff>0</xdr:rowOff>
    </xdr:from>
    <xdr:to>
      <xdr:col>9</xdr:col>
      <xdr:colOff>6566</xdr:colOff>
      <xdr:row>7</xdr:row>
      <xdr:rowOff>0</xdr:rowOff>
    </xdr:to>
    <xdr:sp macro="" textlink="">
      <xdr:nvSpPr>
        <xdr:cNvPr id="28" name="大かっこ 27">
          <a:extLst>
            <a:ext uri="{FF2B5EF4-FFF2-40B4-BE49-F238E27FC236}">
              <a16:creationId xmlns:a16="http://schemas.microsoft.com/office/drawing/2014/main" id="{6719AAF8-84D0-45EA-B988-57009C59C1CD}"/>
            </a:ext>
          </a:extLst>
        </xdr:cNvPr>
        <xdr:cNvSpPr/>
      </xdr:nvSpPr>
      <xdr:spPr>
        <a:xfrm>
          <a:off x="3772046" y="1762125"/>
          <a:ext cx="196920"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57296</xdr:colOff>
      <xdr:row>6</xdr:row>
      <xdr:rowOff>505557</xdr:rowOff>
    </xdr:from>
    <xdr:to>
      <xdr:col>11</xdr:col>
      <xdr:colOff>6974</xdr:colOff>
      <xdr:row>6</xdr:row>
      <xdr:rowOff>505557</xdr:rowOff>
    </xdr:to>
    <xdr:sp macro="" textlink="">
      <xdr:nvSpPr>
        <xdr:cNvPr id="29" name="大かっこ 28">
          <a:extLst>
            <a:ext uri="{FF2B5EF4-FFF2-40B4-BE49-F238E27FC236}">
              <a16:creationId xmlns:a16="http://schemas.microsoft.com/office/drawing/2014/main" id="{244A8438-19B4-4B78-BD3D-C6ABA6D82DCF}"/>
            </a:ext>
          </a:extLst>
        </xdr:cNvPr>
        <xdr:cNvSpPr/>
      </xdr:nvSpPr>
      <xdr:spPr>
        <a:xfrm>
          <a:off x="4257821" y="1762857"/>
          <a:ext cx="187803"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38246</xdr:colOff>
      <xdr:row>6</xdr:row>
      <xdr:rowOff>505557</xdr:rowOff>
    </xdr:from>
    <xdr:to>
      <xdr:col>12</xdr:col>
      <xdr:colOff>227936</xdr:colOff>
      <xdr:row>6</xdr:row>
      <xdr:rowOff>505557</xdr:rowOff>
    </xdr:to>
    <xdr:sp macro="" textlink="">
      <xdr:nvSpPr>
        <xdr:cNvPr id="30" name="大かっこ 29">
          <a:extLst>
            <a:ext uri="{FF2B5EF4-FFF2-40B4-BE49-F238E27FC236}">
              <a16:creationId xmlns:a16="http://schemas.microsoft.com/office/drawing/2014/main" id="{7F83E72F-AAF5-422E-AFD8-18BE34CA41F9}"/>
            </a:ext>
          </a:extLst>
        </xdr:cNvPr>
        <xdr:cNvSpPr/>
      </xdr:nvSpPr>
      <xdr:spPr>
        <a:xfrm>
          <a:off x="4715021" y="1762857"/>
          <a:ext cx="189690"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47771</xdr:colOff>
      <xdr:row>6</xdr:row>
      <xdr:rowOff>505557</xdr:rowOff>
    </xdr:from>
    <xdr:to>
      <xdr:col>15</xdr:col>
      <xdr:colOff>16117</xdr:colOff>
      <xdr:row>6</xdr:row>
      <xdr:rowOff>505557</xdr:rowOff>
    </xdr:to>
    <xdr:sp macro="" textlink="">
      <xdr:nvSpPr>
        <xdr:cNvPr id="31" name="大かっこ 30">
          <a:extLst>
            <a:ext uri="{FF2B5EF4-FFF2-40B4-BE49-F238E27FC236}">
              <a16:creationId xmlns:a16="http://schemas.microsoft.com/office/drawing/2014/main" id="{09AAA081-600C-4321-A230-C3254932A0E3}"/>
            </a:ext>
          </a:extLst>
        </xdr:cNvPr>
        <xdr:cNvSpPr/>
      </xdr:nvSpPr>
      <xdr:spPr>
        <a:xfrm>
          <a:off x="5200796" y="1762857"/>
          <a:ext cx="206471"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36341</xdr:colOff>
      <xdr:row>6</xdr:row>
      <xdr:rowOff>505557</xdr:rowOff>
    </xdr:from>
    <xdr:to>
      <xdr:col>16</xdr:col>
      <xdr:colOff>221324</xdr:colOff>
      <xdr:row>6</xdr:row>
      <xdr:rowOff>505557</xdr:rowOff>
    </xdr:to>
    <xdr:sp macro="" textlink="">
      <xdr:nvSpPr>
        <xdr:cNvPr id="32" name="大かっこ 31">
          <a:extLst>
            <a:ext uri="{FF2B5EF4-FFF2-40B4-BE49-F238E27FC236}">
              <a16:creationId xmlns:a16="http://schemas.microsoft.com/office/drawing/2014/main" id="{183A909A-6869-4F87-B866-C8CB146966FE}"/>
            </a:ext>
          </a:extLst>
        </xdr:cNvPr>
        <xdr:cNvSpPr/>
      </xdr:nvSpPr>
      <xdr:spPr>
        <a:xfrm>
          <a:off x="5665616" y="1762857"/>
          <a:ext cx="184983" cy="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18</xdr:row>
      <xdr:rowOff>19050</xdr:rowOff>
    </xdr:from>
    <xdr:to>
      <xdr:col>3</xdr:col>
      <xdr:colOff>419100</xdr:colOff>
      <xdr:row>20</xdr:row>
      <xdr:rowOff>0</xdr:rowOff>
    </xdr:to>
    <xdr:sp macro="" textlink="">
      <xdr:nvSpPr>
        <xdr:cNvPr id="2" name="Line 3">
          <a:extLst>
            <a:ext uri="{FF2B5EF4-FFF2-40B4-BE49-F238E27FC236}">
              <a16:creationId xmlns:a16="http://schemas.microsoft.com/office/drawing/2014/main" id="{6BAF217A-E779-426B-8F6F-B93C72D97D51}"/>
            </a:ext>
          </a:extLst>
        </xdr:cNvPr>
        <xdr:cNvSpPr>
          <a:spLocks noChangeShapeType="1"/>
        </xdr:cNvSpPr>
      </xdr:nvSpPr>
      <xdr:spPr bwMode="auto">
        <a:xfrm>
          <a:off x="0" y="5581650"/>
          <a:ext cx="1390650" cy="7429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xdr:row>
      <xdr:rowOff>28575</xdr:rowOff>
    </xdr:from>
    <xdr:to>
      <xdr:col>4</xdr:col>
      <xdr:colOff>314325</xdr:colOff>
      <xdr:row>4</xdr:row>
      <xdr:rowOff>371475</xdr:rowOff>
    </xdr:to>
    <xdr:sp macro="" textlink="">
      <xdr:nvSpPr>
        <xdr:cNvPr id="3" name="Line 6">
          <a:extLst>
            <a:ext uri="{FF2B5EF4-FFF2-40B4-BE49-F238E27FC236}">
              <a16:creationId xmlns:a16="http://schemas.microsoft.com/office/drawing/2014/main" id="{292F9E0A-9DED-4B10-B13C-A5123CA74958}"/>
            </a:ext>
          </a:extLst>
        </xdr:cNvPr>
        <xdr:cNvSpPr>
          <a:spLocks noChangeShapeType="1"/>
        </xdr:cNvSpPr>
      </xdr:nvSpPr>
      <xdr:spPr bwMode="auto">
        <a:xfrm>
          <a:off x="0" y="781050"/>
          <a:ext cx="1714500" cy="72390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4</xdr:row>
      <xdr:rowOff>0</xdr:rowOff>
    </xdr:from>
    <xdr:to>
      <xdr:col>1</xdr:col>
      <xdr:colOff>9525</xdr:colOff>
      <xdr:row>7</xdr:row>
      <xdr:rowOff>19050</xdr:rowOff>
    </xdr:to>
    <xdr:sp macro="" textlink="">
      <xdr:nvSpPr>
        <xdr:cNvPr id="2" name="Line 1">
          <a:extLst>
            <a:ext uri="{FF2B5EF4-FFF2-40B4-BE49-F238E27FC236}">
              <a16:creationId xmlns:a16="http://schemas.microsoft.com/office/drawing/2014/main" id="{365AFCF0-9640-4A94-A079-81AD8616356D}"/>
            </a:ext>
          </a:extLst>
        </xdr:cNvPr>
        <xdr:cNvSpPr>
          <a:spLocks noChangeShapeType="1"/>
        </xdr:cNvSpPr>
      </xdr:nvSpPr>
      <xdr:spPr bwMode="auto">
        <a:xfrm flipH="1" flipV="1">
          <a:off x="0" y="733425"/>
          <a:ext cx="695325" cy="76200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21</xdr:row>
      <xdr:rowOff>9525</xdr:rowOff>
    </xdr:from>
    <xdr:to>
      <xdr:col>3</xdr:col>
      <xdr:colOff>0</xdr:colOff>
      <xdr:row>24</xdr:row>
      <xdr:rowOff>9525</xdr:rowOff>
    </xdr:to>
    <xdr:sp macro="" textlink="">
      <xdr:nvSpPr>
        <xdr:cNvPr id="3" name="Line 3">
          <a:extLst>
            <a:ext uri="{FF2B5EF4-FFF2-40B4-BE49-F238E27FC236}">
              <a16:creationId xmlns:a16="http://schemas.microsoft.com/office/drawing/2014/main" id="{7ADD6953-CDC7-4F33-BDEA-3E9311115B9B}"/>
            </a:ext>
          </a:extLst>
        </xdr:cNvPr>
        <xdr:cNvSpPr>
          <a:spLocks noChangeShapeType="1"/>
        </xdr:cNvSpPr>
      </xdr:nvSpPr>
      <xdr:spPr bwMode="auto">
        <a:xfrm>
          <a:off x="0" y="6019800"/>
          <a:ext cx="1543050" cy="7429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2</xdr:row>
      <xdr:rowOff>9525</xdr:rowOff>
    </xdr:from>
    <xdr:to>
      <xdr:col>3</xdr:col>
      <xdr:colOff>9525</xdr:colOff>
      <xdr:row>5</xdr:row>
      <xdr:rowOff>0</xdr:rowOff>
    </xdr:to>
    <xdr:sp macro="" textlink="">
      <xdr:nvSpPr>
        <xdr:cNvPr id="2" name="Line 6">
          <a:extLst>
            <a:ext uri="{FF2B5EF4-FFF2-40B4-BE49-F238E27FC236}">
              <a16:creationId xmlns:a16="http://schemas.microsoft.com/office/drawing/2014/main" id="{47B410B4-C438-49F8-A457-E6F1AE930B56}"/>
            </a:ext>
          </a:extLst>
        </xdr:cNvPr>
        <xdr:cNvSpPr>
          <a:spLocks noChangeShapeType="1"/>
        </xdr:cNvSpPr>
      </xdr:nvSpPr>
      <xdr:spPr bwMode="auto">
        <a:xfrm flipH="1" flipV="1">
          <a:off x="0" y="504825"/>
          <a:ext cx="1295400" cy="73342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19050</xdr:colOff>
      <xdr:row>19</xdr:row>
      <xdr:rowOff>19050</xdr:rowOff>
    </xdr:from>
    <xdr:to>
      <xdr:col>3</xdr:col>
      <xdr:colOff>9525</xdr:colOff>
      <xdr:row>21</xdr:row>
      <xdr:rowOff>9525</xdr:rowOff>
    </xdr:to>
    <xdr:sp macro="" textlink="">
      <xdr:nvSpPr>
        <xdr:cNvPr id="3" name="Line 7">
          <a:extLst>
            <a:ext uri="{FF2B5EF4-FFF2-40B4-BE49-F238E27FC236}">
              <a16:creationId xmlns:a16="http://schemas.microsoft.com/office/drawing/2014/main" id="{9F68EDF8-2DD4-4A1F-BE88-599C0473F9AF}"/>
            </a:ext>
          </a:extLst>
        </xdr:cNvPr>
        <xdr:cNvSpPr>
          <a:spLocks noChangeShapeType="1"/>
        </xdr:cNvSpPr>
      </xdr:nvSpPr>
      <xdr:spPr bwMode="auto">
        <a:xfrm>
          <a:off x="19050" y="5715000"/>
          <a:ext cx="1276350" cy="4857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2</xdr:row>
      <xdr:rowOff>28575</xdr:rowOff>
    </xdr:from>
    <xdr:to>
      <xdr:col>1</xdr:col>
      <xdr:colOff>0</xdr:colOff>
      <xdr:row>3</xdr:row>
      <xdr:rowOff>123825</xdr:rowOff>
    </xdr:to>
    <xdr:sp macro="" textlink="">
      <xdr:nvSpPr>
        <xdr:cNvPr id="2" name="Line 1">
          <a:extLst>
            <a:ext uri="{FF2B5EF4-FFF2-40B4-BE49-F238E27FC236}">
              <a16:creationId xmlns:a16="http://schemas.microsoft.com/office/drawing/2014/main" id="{A973B44A-26A0-4A7B-9AF4-1DE55FB5F2F5}"/>
            </a:ext>
          </a:extLst>
        </xdr:cNvPr>
        <xdr:cNvSpPr>
          <a:spLocks noChangeShapeType="1"/>
        </xdr:cNvSpPr>
      </xdr:nvSpPr>
      <xdr:spPr bwMode="auto">
        <a:xfrm flipH="1" flipV="1">
          <a:off x="0" y="390525"/>
          <a:ext cx="809625" cy="3238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40</xdr:row>
      <xdr:rowOff>0</xdr:rowOff>
    </xdr:from>
    <xdr:to>
      <xdr:col>12</xdr:col>
      <xdr:colOff>0</xdr:colOff>
      <xdr:row>40</xdr:row>
      <xdr:rowOff>0</xdr:rowOff>
    </xdr:to>
    <xdr:sp macro="" textlink="">
      <xdr:nvSpPr>
        <xdr:cNvPr id="2" name="Line 2">
          <a:extLst>
            <a:ext uri="{FF2B5EF4-FFF2-40B4-BE49-F238E27FC236}">
              <a16:creationId xmlns:a16="http://schemas.microsoft.com/office/drawing/2014/main" id="{4A87A190-AC7C-432C-AF87-C834A5BFBA2F}"/>
            </a:ext>
          </a:extLst>
        </xdr:cNvPr>
        <xdr:cNvSpPr>
          <a:spLocks noChangeShapeType="1"/>
        </xdr:cNvSpPr>
      </xdr:nvSpPr>
      <xdr:spPr bwMode="auto">
        <a:xfrm flipH="1" flipV="1">
          <a:off x="6257925" y="10544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39</xdr:row>
      <xdr:rowOff>238125</xdr:rowOff>
    </xdr:from>
    <xdr:to>
      <xdr:col>12</xdr:col>
      <xdr:colOff>0</xdr:colOff>
      <xdr:row>42</xdr:row>
      <xdr:rowOff>0</xdr:rowOff>
    </xdr:to>
    <xdr:sp macro="" textlink="">
      <xdr:nvSpPr>
        <xdr:cNvPr id="3" name="Line 5">
          <a:extLst>
            <a:ext uri="{FF2B5EF4-FFF2-40B4-BE49-F238E27FC236}">
              <a16:creationId xmlns:a16="http://schemas.microsoft.com/office/drawing/2014/main" id="{D2AF9EDD-9C6C-49E4-811F-10FCF5CBDC16}"/>
            </a:ext>
          </a:extLst>
        </xdr:cNvPr>
        <xdr:cNvSpPr>
          <a:spLocks noChangeShapeType="1"/>
        </xdr:cNvSpPr>
      </xdr:nvSpPr>
      <xdr:spPr bwMode="auto">
        <a:xfrm flipH="1">
          <a:off x="6257925" y="10515600"/>
          <a:ext cx="0" cy="5619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3</xdr:row>
      <xdr:rowOff>9525</xdr:rowOff>
    </xdr:from>
    <xdr:to>
      <xdr:col>9</xdr:col>
      <xdr:colOff>0</xdr:colOff>
      <xdr:row>4</xdr:row>
      <xdr:rowOff>238125</xdr:rowOff>
    </xdr:to>
    <xdr:sp macro="" textlink="">
      <xdr:nvSpPr>
        <xdr:cNvPr id="4" name="Line 6">
          <a:extLst>
            <a:ext uri="{FF2B5EF4-FFF2-40B4-BE49-F238E27FC236}">
              <a16:creationId xmlns:a16="http://schemas.microsoft.com/office/drawing/2014/main" id="{CD3EBF20-BAD0-4DC1-B3EB-3DF42A0A23DE}"/>
            </a:ext>
          </a:extLst>
        </xdr:cNvPr>
        <xdr:cNvSpPr>
          <a:spLocks noChangeShapeType="1"/>
        </xdr:cNvSpPr>
      </xdr:nvSpPr>
      <xdr:spPr bwMode="auto">
        <a:xfrm>
          <a:off x="9525" y="685800"/>
          <a:ext cx="3362325" cy="4953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40</xdr:row>
      <xdr:rowOff>0</xdr:rowOff>
    </xdr:from>
    <xdr:to>
      <xdr:col>9</xdr:col>
      <xdr:colOff>0</xdr:colOff>
      <xdr:row>40</xdr:row>
      <xdr:rowOff>0</xdr:rowOff>
    </xdr:to>
    <xdr:sp macro="" textlink="">
      <xdr:nvSpPr>
        <xdr:cNvPr id="5" name="Line 2">
          <a:extLst>
            <a:ext uri="{FF2B5EF4-FFF2-40B4-BE49-F238E27FC236}">
              <a16:creationId xmlns:a16="http://schemas.microsoft.com/office/drawing/2014/main" id="{7EF292D3-0078-4339-8D20-C8431F95FD91}"/>
            </a:ext>
          </a:extLst>
        </xdr:cNvPr>
        <xdr:cNvSpPr>
          <a:spLocks noChangeShapeType="1"/>
        </xdr:cNvSpPr>
      </xdr:nvSpPr>
      <xdr:spPr bwMode="auto">
        <a:xfrm flipH="1" flipV="1">
          <a:off x="3371850" y="10544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39</xdr:row>
      <xdr:rowOff>238125</xdr:rowOff>
    </xdr:from>
    <xdr:to>
      <xdr:col>9</xdr:col>
      <xdr:colOff>0</xdr:colOff>
      <xdr:row>42</xdr:row>
      <xdr:rowOff>0</xdr:rowOff>
    </xdr:to>
    <xdr:sp macro="" textlink="">
      <xdr:nvSpPr>
        <xdr:cNvPr id="6" name="Line 5">
          <a:extLst>
            <a:ext uri="{FF2B5EF4-FFF2-40B4-BE49-F238E27FC236}">
              <a16:creationId xmlns:a16="http://schemas.microsoft.com/office/drawing/2014/main" id="{E3D53F5F-58EB-41B7-BC87-413CE3B8ACF2}"/>
            </a:ext>
          </a:extLst>
        </xdr:cNvPr>
        <xdr:cNvSpPr>
          <a:spLocks noChangeShapeType="1"/>
        </xdr:cNvSpPr>
      </xdr:nvSpPr>
      <xdr:spPr bwMode="auto">
        <a:xfrm flipH="1">
          <a:off x="3371850" y="10515600"/>
          <a:ext cx="0" cy="5619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xdr:from>
          <xdr:col>10</xdr:col>
          <xdr:colOff>0</xdr:colOff>
          <xdr:row>40</xdr:row>
          <xdr:rowOff>0</xdr:rowOff>
        </xdr:from>
        <xdr:to>
          <xdr:col>10</xdr:col>
          <xdr:colOff>0</xdr:colOff>
          <xdr:row>40</xdr:row>
          <xdr:rowOff>0</xdr:rowOff>
        </xdr:to>
        <xdr:sp macro="" textlink="">
          <xdr:nvSpPr>
            <xdr:cNvPr id="73729" name="Button 1" hidden="1">
              <a:extLst>
                <a:ext uri="{63B3BB69-23CF-44E3-9099-C40C66FF867C}">
                  <a14:compatExt spid="_x0000_s73729"/>
                </a:ext>
                <a:ext uri="{FF2B5EF4-FFF2-40B4-BE49-F238E27FC236}">
                  <a16:creationId xmlns:a16="http://schemas.microsoft.com/office/drawing/2014/main" id="{F9F8235C-8B10-4FF4-87A4-CF44AEDBC890}"/>
                </a:ext>
              </a:extLst>
            </xdr:cNvPr>
            <xdr:cNvSpPr/>
          </xdr:nvSpPr>
          <xdr:spPr bwMode="auto">
            <a:xfrm>
              <a:off x="0" y="0"/>
              <a:ext cx="0" cy="0"/>
            </a:xfrm>
            <a:prstGeom prst="rect">
              <a:avLst/>
            </a:prstGeom>
            <a:noFill/>
            <a:ln>
              <a:noFill/>
            </a:ln>
            <a:effectLst/>
            <a:extLst>
              <a:ext uri="{91240B29-F687-4F45-9708-019B960494DF}">
                <a14:hiddenLine w="9525">
                  <a:noFill/>
                  <a:miter lim="800000"/>
                  <a:headEnd/>
                  <a:tailEnd/>
                </a14:hiddenLine>
              </a:ext>
              <a:ext uri="{AF507438-7753-43E0-B8FC-AC1667EBCBE1}">
                <a14:hiddenEffects>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ボタン 3</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0</xdr:colOff>
          <xdr:row>40</xdr:row>
          <xdr:rowOff>0</xdr:rowOff>
        </xdr:from>
        <xdr:to>
          <xdr:col>9</xdr:col>
          <xdr:colOff>0</xdr:colOff>
          <xdr:row>40</xdr:row>
          <xdr:rowOff>0</xdr:rowOff>
        </xdr:to>
        <xdr:sp macro="" textlink="">
          <xdr:nvSpPr>
            <xdr:cNvPr id="73730" name="Button 2" hidden="1">
              <a:extLst>
                <a:ext uri="{63B3BB69-23CF-44E3-9099-C40C66FF867C}">
                  <a14:compatExt spid="_x0000_s73730"/>
                </a:ext>
                <a:ext uri="{FF2B5EF4-FFF2-40B4-BE49-F238E27FC236}">
                  <a16:creationId xmlns:a16="http://schemas.microsoft.com/office/drawing/2014/main" id="{56B0882E-5946-4C88-B5EA-874F72CD4387}"/>
                </a:ext>
              </a:extLst>
            </xdr:cNvPr>
            <xdr:cNvSpPr/>
          </xdr:nvSpPr>
          <xdr:spPr bwMode="auto">
            <a:xfrm>
              <a:off x="0" y="0"/>
              <a:ext cx="0" cy="0"/>
            </a:xfrm>
            <a:prstGeom prst="rect">
              <a:avLst/>
            </a:prstGeom>
            <a:noFill/>
            <a:ln>
              <a:noFill/>
            </a:ln>
            <a:effectLst/>
            <a:extLst>
              <a:ext uri="{91240B29-F687-4F45-9708-019B960494DF}">
                <a14:hiddenLine w="9525">
                  <a:noFill/>
                  <a:miter lim="800000"/>
                  <a:headEnd/>
                  <a:tailEnd/>
                </a14:hiddenLine>
              </a:ext>
              <a:ext uri="{AF507438-7753-43E0-B8FC-AC1667EBCBE1}">
                <a14:hiddenEffects>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ボタン 3</a:t>
              </a:r>
            </a:p>
          </xdr:txBody>
        </xdr:sp>
        <xdr:clientData fPrintsWithSheet="0"/>
      </xdr:twoCellAnchor>
    </mc:Choice>
    <mc:Fallback/>
  </mc:AlternateContent>
  <xdr:twoCellAnchor>
    <xdr:from>
      <xdr:col>9</xdr:col>
      <xdr:colOff>0</xdr:colOff>
      <xdr:row>40</xdr:row>
      <xdr:rowOff>0</xdr:rowOff>
    </xdr:from>
    <xdr:to>
      <xdr:col>9</xdr:col>
      <xdr:colOff>0</xdr:colOff>
      <xdr:row>40</xdr:row>
      <xdr:rowOff>0</xdr:rowOff>
    </xdr:to>
    <xdr:sp macro="" textlink="">
      <xdr:nvSpPr>
        <xdr:cNvPr id="7" name="Line 2">
          <a:extLst>
            <a:ext uri="{FF2B5EF4-FFF2-40B4-BE49-F238E27FC236}">
              <a16:creationId xmlns:a16="http://schemas.microsoft.com/office/drawing/2014/main" id="{49798908-F469-46F5-9D1E-65F0B586C6C9}"/>
            </a:ext>
          </a:extLst>
        </xdr:cNvPr>
        <xdr:cNvSpPr>
          <a:spLocks noChangeShapeType="1"/>
        </xdr:cNvSpPr>
      </xdr:nvSpPr>
      <xdr:spPr bwMode="auto">
        <a:xfrm flipH="1" flipV="1">
          <a:off x="3371850" y="10544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39</xdr:row>
      <xdr:rowOff>238125</xdr:rowOff>
    </xdr:from>
    <xdr:to>
      <xdr:col>9</xdr:col>
      <xdr:colOff>0</xdr:colOff>
      <xdr:row>42</xdr:row>
      <xdr:rowOff>0</xdr:rowOff>
    </xdr:to>
    <xdr:sp macro="" textlink="">
      <xdr:nvSpPr>
        <xdr:cNvPr id="8" name="Line 5">
          <a:extLst>
            <a:ext uri="{FF2B5EF4-FFF2-40B4-BE49-F238E27FC236}">
              <a16:creationId xmlns:a16="http://schemas.microsoft.com/office/drawing/2014/main" id="{8FB3E711-750D-42E2-AB4F-F9E30DE84851}"/>
            </a:ext>
          </a:extLst>
        </xdr:cNvPr>
        <xdr:cNvSpPr>
          <a:spLocks noChangeShapeType="1"/>
        </xdr:cNvSpPr>
      </xdr:nvSpPr>
      <xdr:spPr bwMode="auto">
        <a:xfrm flipH="1">
          <a:off x="3371850" y="10515600"/>
          <a:ext cx="0" cy="5619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xdr:from>
          <xdr:col>9</xdr:col>
          <xdr:colOff>0</xdr:colOff>
          <xdr:row>40</xdr:row>
          <xdr:rowOff>0</xdr:rowOff>
        </xdr:from>
        <xdr:to>
          <xdr:col>9</xdr:col>
          <xdr:colOff>0</xdr:colOff>
          <xdr:row>40</xdr:row>
          <xdr:rowOff>0</xdr:rowOff>
        </xdr:to>
        <xdr:sp macro="" textlink="">
          <xdr:nvSpPr>
            <xdr:cNvPr id="73731" name="Button 3" hidden="1">
              <a:extLst>
                <a:ext uri="{63B3BB69-23CF-44E3-9099-C40C66FF867C}">
                  <a14:compatExt spid="_x0000_s73731"/>
                </a:ext>
                <a:ext uri="{FF2B5EF4-FFF2-40B4-BE49-F238E27FC236}">
                  <a16:creationId xmlns:a16="http://schemas.microsoft.com/office/drawing/2014/main" id="{1899EC62-7D0D-4DDA-8CCF-C75F92D7B2FF}"/>
                </a:ext>
              </a:extLst>
            </xdr:cNvPr>
            <xdr:cNvSpPr/>
          </xdr:nvSpPr>
          <xdr:spPr bwMode="auto">
            <a:xfrm>
              <a:off x="0" y="0"/>
              <a:ext cx="0" cy="0"/>
            </a:xfrm>
            <a:prstGeom prst="rect">
              <a:avLst/>
            </a:prstGeom>
            <a:noFill/>
            <a:ln>
              <a:noFill/>
            </a:ln>
            <a:effectLst/>
            <a:extLst>
              <a:ext uri="{91240B29-F687-4F45-9708-019B960494DF}">
                <a14:hiddenLine w="9525">
                  <a:noFill/>
                  <a:miter lim="800000"/>
                  <a:headEnd/>
                  <a:tailEnd/>
                </a14:hiddenLine>
              </a:ext>
              <a:ext uri="{AF507438-7753-43E0-B8FC-AC1667EBCBE1}">
                <a14:hiddenEffects>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ボタン 3</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0</xdr:colOff>
          <xdr:row>40</xdr:row>
          <xdr:rowOff>0</xdr:rowOff>
        </xdr:from>
        <xdr:to>
          <xdr:col>9</xdr:col>
          <xdr:colOff>0</xdr:colOff>
          <xdr:row>40</xdr:row>
          <xdr:rowOff>0</xdr:rowOff>
        </xdr:to>
        <xdr:sp macro="" textlink="">
          <xdr:nvSpPr>
            <xdr:cNvPr id="73732" name="Button 4" hidden="1">
              <a:extLst>
                <a:ext uri="{63B3BB69-23CF-44E3-9099-C40C66FF867C}">
                  <a14:compatExt spid="_x0000_s73732"/>
                </a:ext>
                <a:ext uri="{FF2B5EF4-FFF2-40B4-BE49-F238E27FC236}">
                  <a16:creationId xmlns:a16="http://schemas.microsoft.com/office/drawing/2014/main" id="{269A17A1-EEE8-47CC-967D-2D88A00B6919}"/>
                </a:ext>
              </a:extLst>
            </xdr:cNvPr>
            <xdr:cNvSpPr/>
          </xdr:nvSpPr>
          <xdr:spPr bwMode="auto">
            <a:xfrm>
              <a:off x="0" y="0"/>
              <a:ext cx="0" cy="0"/>
            </a:xfrm>
            <a:prstGeom prst="rect">
              <a:avLst/>
            </a:prstGeom>
            <a:noFill/>
            <a:ln>
              <a:noFill/>
            </a:ln>
            <a:effectLst/>
            <a:extLst>
              <a:ext uri="{91240B29-F687-4F45-9708-019B960494DF}">
                <a14:hiddenLine w="9525">
                  <a:noFill/>
                  <a:miter lim="800000"/>
                  <a:headEnd/>
                  <a:tailEnd/>
                </a14:hiddenLine>
              </a:ext>
              <a:ext uri="{AF507438-7753-43E0-B8FC-AC1667EBCBE1}">
                <a14:hiddenEffects>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ボタン 3</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24</xdr:col>
      <xdr:colOff>28575</xdr:colOff>
      <xdr:row>48</xdr:row>
      <xdr:rowOff>0</xdr:rowOff>
    </xdr:from>
    <xdr:to>
      <xdr:col>24</xdr:col>
      <xdr:colOff>38100</xdr:colOff>
      <xdr:row>48</xdr:row>
      <xdr:rowOff>0</xdr:rowOff>
    </xdr:to>
    <xdr:sp macro="" textlink="">
      <xdr:nvSpPr>
        <xdr:cNvPr id="2" name="Line 4">
          <a:extLst>
            <a:ext uri="{FF2B5EF4-FFF2-40B4-BE49-F238E27FC236}">
              <a16:creationId xmlns:a16="http://schemas.microsoft.com/office/drawing/2014/main" id="{49F03881-BA0C-47D5-BBC0-6B6D4E26B90F}"/>
            </a:ext>
          </a:extLst>
        </xdr:cNvPr>
        <xdr:cNvSpPr>
          <a:spLocks noChangeShapeType="1"/>
        </xdr:cNvSpPr>
      </xdr:nvSpPr>
      <xdr:spPr bwMode="auto">
        <a:xfrm flipH="1" flipV="1">
          <a:off x="17878425" y="17945100"/>
          <a:ext cx="95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19050</xdr:colOff>
      <xdr:row>5</xdr:row>
      <xdr:rowOff>0</xdr:rowOff>
    </xdr:from>
    <xdr:to>
      <xdr:col>8</xdr:col>
      <xdr:colOff>47625</xdr:colOff>
      <xdr:row>6</xdr:row>
      <xdr:rowOff>381000</xdr:rowOff>
    </xdr:to>
    <xdr:sp macro="" textlink="">
      <xdr:nvSpPr>
        <xdr:cNvPr id="3" name="Line 10">
          <a:extLst>
            <a:ext uri="{FF2B5EF4-FFF2-40B4-BE49-F238E27FC236}">
              <a16:creationId xmlns:a16="http://schemas.microsoft.com/office/drawing/2014/main" id="{E41BC57C-3B83-4256-AE8A-38A67F50C41A}"/>
            </a:ext>
          </a:extLst>
        </xdr:cNvPr>
        <xdr:cNvSpPr>
          <a:spLocks noChangeShapeType="1"/>
        </xdr:cNvSpPr>
      </xdr:nvSpPr>
      <xdr:spPr bwMode="auto">
        <a:xfrm flipH="1" flipV="1">
          <a:off x="19050" y="1152525"/>
          <a:ext cx="3943350" cy="7715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28575</xdr:colOff>
      <xdr:row>102</xdr:row>
      <xdr:rowOff>0</xdr:rowOff>
    </xdr:from>
    <xdr:to>
      <xdr:col>24</xdr:col>
      <xdr:colOff>38100</xdr:colOff>
      <xdr:row>102</xdr:row>
      <xdr:rowOff>0</xdr:rowOff>
    </xdr:to>
    <xdr:sp macro="" textlink="">
      <xdr:nvSpPr>
        <xdr:cNvPr id="4" name="Line 11">
          <a:extLst>
            <a:ext uri="{FF2B5EF4-FFF2-40B4-BE49-F238E27FC236}">
              <a16:creationId xmlns:a16="http://schemas.microsoft.com/office/drawing/2014/main" id="{224A8958-0B3F-441A-AE48-94E7CB1052CC}"/>
            </a:ext>
          </a:extLst>
        </xdr:cNvPr>
        <xdr:cNvSpPr>
          <a:spLocks noChangeShapeType="1"/>
        </xdr:cNvSpPr>
      </xdr:nvSpPr>
      <xdr:spPr bwMode="auto">
        <a:xfrm flipH="1" flipV="1">
          <a:off x="17878425" y="37452300"/>
          <a:ext cx="95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28575</xdr:colOff>
      <xdr:row>175</xdr:row>
      <xdr:rowOff>0</xdr:rowOff>
    </xdr:from>
    <xdr:to>
      <xdr:col>24</xdr:col>
      <xdr:colOff>38100</xdr:colOff>
      <xdr:row>175</xdr:row>
      <xdr:rowOff>0</xdr:rowOff>
    </xdr:to>
    <xdr:sp macro="" textlink="">
      <xdr:nvSpPr>
        <xdr:cNvPr id="5" name="Line 14">
          <a:extLst>
            <a:ext uri="{FF2B5EF4-FFF2-40B4-BE49-F238E27FC236}">
              <a16:creationId xmlns:a16="http://schemas.microsoft.com/office/drawing/2014/main" id="{332C521F-FB53-44E3-B6E0-61C9E35DE55F}"/>
            </a:ext>
          </a:extLst>
        </xdr:cNvPr>
        <xdr:cNvSpPr>
          <a:spLocks noChangeShapeType="1"/>
        </xdr:cNvSpPr>
      </xdr:nvSpPr>
      <xdr:spPr bwMode="auto">
        <a:xfrm flipH="1" flipV="1">
          <a:off x="17878425" y="56959500"/>
          <a:ext cx="95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28575</xdr:colOff>
      <xdr:row>227</xdr:row>
      <xdr:rowOff>0</xdr:rowOff>
    </xdr:from>
    <xdr:to>
      <xdr:col>14</xdr:col>
      <xdr:colOff>38100</xdr:colOff>
      <xdr:row>227</xdr:row>
      <xdr:rowOff>0</xdr:rowOff>
    </xdr:to>
    <xdr:sp macro="" textlink="">
      <xdr:nvSpPr>
        <xdr:cNvPr id="6" name="Line 25">
          <a:extLst>
            <a:ext uri="{FF2B5EF4-FFF2-40B4-BE49-F238E27FC236}">
              <a16:creationId xmlns:a16="http://schemas.microsoft.com/office/drawing/2014/main" id="{67063AF1-7C26-4897-AC89-7F93C8C7D17C}"/>
            </a:ext>
          </a:extLst>
        </xdr:cNvPr>
        <xdr:cNvSpPr>
          <a:spLocks noChangeShapeType="1"/>
        </xdr:cNvSpPr>
      </xdr:nvSpPr>
      <xdr:spPr bwMode="auto">
        <a:xfrm flipH="1" flipV="1">
          <a:off x="8639175" y="76038075"/>
          <a:ext cx="95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28575</xdr:colOff>
      <xdr:row>48</xdr:row>
      <xdr:rowOff>0</xdr:rowOff>
    </xdr:from>
    <xdr:to>
      <xdr:col>19</xdr:col>
      <xdr:colOff>38100</xdr:colOff>
      <xdr:row>48</xdr:row>
      <xdr:rowOff>0</xdr:rowOff>
    </xdr:to>
    <xdr:sp macro="" textlink="">
      <xdr:nvSpPr>
        <xdr:cNvPr id="7" name="Line 4">
          <a:extLst>
            <a:ext uri="{FF2B5EF4-FFF2-40B4-BE49-F238E27FC236}">
              <a16:creationId xmlns:a16="http://schemas.microsoft.com/office/drawing/2014/main" id="{BF2E4B90-A471-414C-BA6F-7355C86B8958}"/>
            </a:ext>
          </a:extLst>
        </xdr:cNvPr>
        <xdr:cNvSpPr>
          <a:spLocks noChangeShapeType="1"/>
        </xdr:cNvSpPr>
      </xdr:nvSpPr>
      <xdr:spPr bwMode="auto">
        <a:xfrm flipH="1" flipV="1">
          <a:off x="13258800" y="17945100"/>
          <a:ext cx="95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xdr:from>
          <xdr:col>23</xdr:col>
          <xdr:colOff>676275</xdr:colOff>
          <xdr:row>48</xdr:row>
          <xdr:rowOff>0</xdr:rowOff>
        </xdr:from>
        <xdr:to>
          <xdr:col>24</xdr:col>
          <xdr:colOff>76200</xdr:colOff>
          <xdr:row>48</xdr:row>
          <xdr:rowOff>0</xdr:rowOff>
        </xdr:to>
        <xdr:sp macro="" textlink="">
          <xdr:nvSpPr>
            <xdr:cNvPr id="74753" name="Button 1" hidden="1">
              <a:extLst>
                <a:ext uri="{63B3BB69-23CF-44E3-9099-C40C66FF867C}">
                  <a14:compatExt spid="_x0000_s74753"/>
                </a:ext>
                <a:ext uri="{FF2B5EF4-FFF2-40B4-BE49-F238E27FC236}">
                  <a16:creationId xmlns:a16="http://schemas.microsoft.com/office/drawing/2014/main" id="{B2D65A6C-0B6C-40E9-A122-0A14DC6BCC59}"/>
                </a:ext>
              </a:extLst>
            </xdr:cNvPr>
            <xdr:cNvSpPr/>
          </xdr:nvSpPr>
          <xdr:spPr bwMode="auto">
            <a:xfrm>
              <a:off x="0" y="0"/>
              <a:ext cx="0" cy="0"/>
            </a:xfrm>
            <a:prstGeom prst="rect">
              <a:avLst/>
            </a:prstGeom>
            <a:noFill/>
            <a:ln>
              <a:noFill/>
            </a:ln>
            <a:effectLst/>
            <a:extLst>
              <a:ext uri="{91240B29-F687-4F45-9708-019B960494DF}">
                <a14:hiddenLine w="9525">
                  <a:noFill/>
                  <a:miter lim="800000"/>
                  <a:headEnd/>
                  <a:tailEnd/>
                </a14:hiddenLine>
              </a:ext>
              <a:ext uri="{AF507438-7753-43E0-B8FC-AC1667EBCBE1}">
                <a14:hiddenEffects>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ボタン 3</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23</xdr:col>
          <xdr:colOff>676275</xdr:colOff>
          <xdr:row>102</xdr:row>
          <xdr:rowOff>0</xdr:rowOff>
        </xdr:from>
        <xdr:to>
          <xdr:col>24</xdr:col>
          <xdr:colOff>76200</xdr:colOff>
          <xdr:row>102</xdr:row>
          <xdr:rowOff>0</xdr:rowOff>
        </xdr:to>
        <xdr:sp macro="" textlink="">
          <xdr:nvSpPr>
            <xdr:cNvPr id="74754" name="Button 2" hidden="1">
              <a:extLst>
                <a:ext uri="{63B3BB69-23CF-44E3-9099-C40C66FF867C}">
                  <a14:compatExt spid="_x0000_s74754"/>
                </a:ext>
                <a:ext uri="{FF2B5EF4-FFF2-40B4-BE49-F238E27FC236}">
                  <a16:creationId xmlns:a16="http://schemas.microsoft.com/office/drawing/2014/main" id="{859E98AC-42FD-45F1-AAA5-61A97110D11F}"/>
                </a:ext>
              </a:extLst>
            </xdr:cNvPr>
            <xdr:cNvSpPr/>
          </xdr:nvSpPr>
          <xdr:spPr bwMode="auto">
            <a:xfrm>
              <a:off x="0" y="0"/>
              <a:ext cx="0" cy="0"/>
            </a:xfrm>
            <a:prstGeom prst="rect">
              <a:avLst/>
            </a:prstGeom>
            <a:noFill/>
            <a:ln>
              <a:noFill/>
            </a:ln>
            <a:effectLst/>
            <a:extLst>
              <a:ext uri="{91240B29-F687-4F45-9708-019B960494DF}">
                <a14:hiddenLine w="9525">
                  <a:noFill/>
                  <a:miter lim="800000"/>
                  <a:headEnd/>
                  <a:tailEnd/>
                </a14:hiddenLine>
              </a:ext>
              <a:ext uri="{AF507438-7753-43E0-B8FC-AC1667EBCBE1}">
                <a14:hiddenEffects>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ボタン 3</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23</xdr:col>
          <xdr:colOff>676275</xdr:colOff>
          <xdr:row>175</xdr:row>
          <xdr:rowOff>0</xdr:rowOff>
        </xdr:from>
        <xdr:to>
          <xdr:col>24</xdr:col>
          <xdr:colOff>76200</xdr:colOff>
          <xdr:row>175</xdr:row>
          <xdr:rowOff>0</xdr:rowOff>
        </xdr:to>
        <xdr:sp macro="" textlink="">
          <xdr:nvSpPr>
            <xdr:cNvPr id="74755" name="Button 3" hidden="1">
              <a:extLst>
                <a:ext uri="{63B3BB69-23CF-44E3-9099-C40C66FF867C}">
                  <a14:compatExt spid="_x0000_s74755"/>
                </a:ext>
                <a:ext uri="{FF2B5EF4-FFF2-40B4-BE49-F238E27FC236}">
                  <a16:creationId xmlns:a16="http://schemas.microsoft.com/office/drawing/2014/main" id="{899CF8D9-6AA8-4CCA-8A32-754CFEC572BF}"/>
                </a:ext>
              </a:extLst>
            </xdr:cNvPr>
            <xdr:cNvSpPr/>
          </xdr:nvSpPr>
          <xdr:spPr bwMode="auto">
            <a:xfrm>
              <a:off x="0" y="0"/>
              <a:ext cx="0" cy="0"/>
            </a:xfrm>
            <a:prstGeom prst="rect">
              <a:avLst/>
            </a:prstGeom>
            <a:noFill/>
            <a:ln>
              <a:noFill/>
            </a:ln>
            <a:effectLst/>
            <a:extLst>
              <a:ext uri="{91240B29-F687-4F45-9708-019B960494DF}">
                <a14:hiddenLine w="9525">
                  <a:noFill/>
                  <a:miter lim="800000"/>
                  <a:headEnd/>
                  <a:tailEnd/>
                </a14:hiddenLine>
              </a:ext>
              <a:ext uri="{AF507438-7753-43E0-B8FC-AC1667EBCBE1}">
                <a14:hiddenEffects>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ボタン 3</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676275</xdr:colOff>
          <xdr:row>227</xdr:row>
          <xdr:rowOff>0</xdr:rowOff>
        </xdr:from>
        <xdr:to>
          <xdr:col>14</xdr:col>
          <xdr:colOff>76200</xdr:colOff>
          <xdr:row>227</xdr:row>
          <xdr:rowOff>0</xdr:rowOff>
        </xdr:to>
        <xdr:sp macro="" textlink="">
          <xdr:nvSpPr>
            <xdr:cNvPr id="74756" name="Button 4" hidden="1">
              <a:extLst>
                <a:ext uri="{63B3BB69-23CF-44E3-9099-C40C66FF867C}">
                  <a14:compatExt spid="_x0000_s74756"/>
                </a:ext>
                <a:ext uri="{FF2B5EF4-FFF2-40B4-BE49-F238E27FC236}">
                  <a16:creationId xmlns:a16="http://schemas.microsoft.com/office/drawing/2014/main" id="{7DDA979F-96C7-415B-81C1-9F57CEAE20FD}"/>
                </a:ext>
              </a:extLst>
            </xdr:cNvPr>
            <xdr:cNvSpPr/>
          </xdr:nvSpPr>
          <xdr:spPr bwMode="auto">
            <a:xfrm>
              <a:off x="0" y="0"/>
              <a:ext cx="0" cy="0"/>
            </a:xfrm>
            <a:prstGeom prst="rect">
              <a:avLst/>
            </a:prstGeom>
            <a:noFill/>
            <a:ln>
              <a:noFill/>
            </a:ln>
            <a:effectLst/>
            <a:extLst>
              <a:ext uri="{91240B29-F687-4F45-9708-019B960494DF}">
                <a14:hiddenLine w="9525">
                  <a:noFill/>
                  <a:miter lim="800000"/>
                  <a:headEnd/>
                  <a:tailEnd/>
                </a14:hiddenLine>
              </a:ext>
              <a:ext uri="{AF507438-7753-43E0-B8FC-AC1667EBCBE1}">
                <a14:hiddenEffects>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ボタン 3</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28</xdr:col>
          <xdr:colOff>676275</xdr:colOff>
          <xdr:row>175</xdr:row>
          <xdr:rowOff>0</xdr:rowOff>
        </xdr:from>
        <xdr:to>
          <xdr:col>29</xdr:col>
          <xdr:colOff>76200</xdr:colOff>
          <xdr:row>175</xdr:row>
          <xdr:rowOff>0</xdr:rowOff>
        </xdr:to>
        <xdr:sp macro="" textlink="">
          <xdr:nvSpPr>
            <xdr:cNvPr id="74757" name="Button 5" hidden="1">
              <a:extLst>
                <a:ext uri="{63B3BB69-23CF-44E3-9099-C40C66FF867C}">
                  <a14:compatExt spid="_x0000_s74757"/>
                </a:ext>
                <a:ext uri="{FF2B5EF4-FFF2-40B4-BE49-F238E27FC236}">
                  <a16:creationId xmlns:a16="http://schemas.microsoft.com/office/drawing/2014/main" id="{4D418C86-B74A-4D37-9E57-ED1B34B88EC9}"/>
                </a:ext>
              </a:extLst>
            </xdr:cNvPr>
            <xdr:cNvSpPr/>
          </xdr:nvSpPr>
          <xdr:spPr bwMode="auto">
            <a:xfrm>
              <a:off x="0" y="0"/>
              <a:ext cx="0" cy="0"/>
            </a:xfrm>
            <a:prstGeom prst="rect">
              <a:avLst/>
            </a:prstGeom>
            <a:noFill/>
            <a:ln>
              <a:noFill/>
            </a:ln>
            <a:effectLst/>
            <a:extLst>
              <a:ext uri="{91240B29-F687-4F45-9708-019B960494DF}">
                <a14:hiddenLine w="9525">
                  <a:noFill/>
                  <a:miter lim="800000"/>
                  <a:headEnd/>
                  <a:tailEnd/>
                </a14:hiddenLine>
              </a:ext>
              <a:ext uri="{AF507438-7753-43E0-B8FC-AC1667EBCBE1}">
                <a14:hiddenEffects>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ボタン 3</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18</xdr:col>
          <xdr:colOff>676275</xdr:colOff>
          <xdr:row>48</xdr:row>
          <xdr:rowOff>0</xdr:rowOff>
        </xdr:from>
        <xdr:to>
          <xdr:col>19</xdr:col>
          <xdr:colOff>76200</xdr:colOff>
          <xdr:row>48</xdr:row>
          <xdr:rowOff>0</xdr:rowOff>
        </xdr:to>
        <xdr:sp macro="" textlink="">
          <xdr:nvSpPr>
            <xdr:cNvPr id="74758" name="Button 6" hidden="1">
              <a:extLst>
                <a:ext uri="{63B3BB69-23CF-44E3-9099-C40C66FF867C}">
                  <a14:compatExt spid="_x0000_s74758"/>
                </a:ext>
                <a:ext uri="{FF2B5EF4-FFF2-40B4-BE49-F238E27FC236}">
                  <a16:creationId xmlns:a16="http://schemas.microsoft.com/office/drawing/2014/main" id="{5A2098E0-F043-40DA-AB96-C24B3ECD0FB5}"/>
                </a:ext>
              </a:extLst>
            </xdr:cNvPr>
            <xdr:cNvSpPr/>
          </xdr:nvSpPr>
          <xdr:spPr bwMode="auto">
            <a:xfrm>
              <a:off x="0" y="0"/>
              <a:ext cx="0" cy="0"/>
            </a:xfrm>
            <a:prstGeom prst="rect">
              <a:avLst/>
            </a:prstGeom>
            <a:noFill/>
            <a:ln>
              <a:noFill/>
            </a:ln>
            <a:effectLst/>
            <a:extLst>
              <a:ext uri="{91240B29-F687-4F45-9708-019B960494DF}">
                <a14:hiddenLine w="9525">
                  <a:noFill/>
                  <a:miter lim="800000"/>
                  <a:headEnd/>
                  <a:tailEnd/>
                </a14:hiddenLine>
              </a:ext>
              <a:ext uri="{AF507438-7753-43E0-B8FC-AC1667EBCBE1}">
                <a14:hiddenEffects>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ボタン 3</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18</xdr:col>
          <xdr:colOff>676275</xdr:colOff>
          <xdr:row>48</xdr:row>
          <xdr:rowOff>0</xdr:rowOff>
        </xdr:from>
        <xdr:to>
          <xdr:col>19</xdr:col>
          <xdr:colOff>76200</xdr:colOff>
          <xdr:row>48</xdr:row>
          <xdr:rowOff>0</xdr:rowOff>
        </xdr:to>
        <xdr:sp macro="" textlink="">
          <xdr:nvSpPr>
            <xdr:cNvPr id="74759" name="Button 7" hidden="1">
              <a:extLst>
                <a:ext uri="{63B3BB69-23CF-44E3-9099-C40C66FF867C}">
                  <a14:compatExt spid="_x0000_s74759"/>
                </a:ext>
                <a:ext uri="{FF2B5EF4-FFF2-40B4-BE49-F238E27FC236}">
                  <a16:creationId xmlns:a16="http://schemas.microsoft.com/office/drawing/2014/main" id="{6BB09478-1FE9-40FE-A992-F08D1FBA0540}"/>
                </a:ext>
              </a:extLst>
            </xdr:cNvPr>
            <xdr:cNvSpPr/>
          </xdr:nvSpPr>
          <xdr:spPr bwMode="auto">
            <a:xfrm>
              <a:off x="0" y="0"/>
              <a:ext cx="0" cy="0"/>
            </a:xfrm>
            <a:prstGeom prst="rect">
              <a:avLst/>
            </a:prstGeom>
            <a:noFill/>
            <a:ln>
              <a:noFill/>
            </a:ln>
            <a:effectLst/>
            <a:extLst>
              <a:ext uri="{91240B29-F687-4F45-9708-019B960494DF}">
                <a14:hiddenLine w="9525">
                  <a:noFill/>
                  <a:miter lim="800000"/>
                  <a:headEnd/>
                  <a:tailEnd/>
                </a14:hiddenLine>
              </a:ext>
              <a:ext uri="{AF507438-7753-43E0-B8FC-AC1667EBCBE1}">
                <a14:hiddenEffects>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ボタン 3</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0</xdr:col>
      <xdr:colOff>0</xdr:colOff>
      <xdr:row>3</xdr:row>
      <xdr:rowOff>0</xdr:rowOff>
    </xdr:from>
    <xdr:to>
      <xdr:col>3</xdr:col>
      <xdr:colOff>9525</xdr:colOff>
      <xdr:row>4</xdr:row>
      <xdr:rowOff>161925</xdr:rowOff>
    </xdr:to>
    <xdr:sp macro="" textlink="">
      <xdr:nvSpPr>
        <xdr:cNvPr id="2" name="Line 2">
          <a:extLst>
            <a:ext uri="{FF2B5EF4-FFF2-40B4-BE49-F238E27FC236}">
              <a16:creationId xmlns:a16="http://schemas.microsoft.com/office/drawing/2014/main" id="{03A716C5-DABE-4B04-8265-2C1C7D3BC2FA}"/>
            </a:ext>
          </a:extLst>
        </xdr:cNvPr>
        <xdr:cNvSpPr>
          <a:spLocks noChangeShapeType="1"/>
        </xdr:cNvSpPr>
      </xdr:nvSpPr>
      <xdr:spPr bwMode="auto">
        <a:xfrm>
          <a:off x="0" y="742950"/>
          <a:ext cx="885825" cy="4286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Relationships xmlns="http://schemas.openxmlformats.org/package/2006/relationships"><Relationship Id="rId1" Target="/&#26481;&#21271;&#36939;&#36664;&#23616;/!%2001.(&#20849;&#26377;)&#26481;&#21271;&#36939;&#36664;&#23616;&#20849;&#29992;/01.&#32207;&#21209;&#37096;_1&#24180;&#26410;&#28288;&#65288;&#20316;&#26989;&#32066;&#20102;&#24460;&#24259;&#26820;&#65289;/05.&#24195;&#22577;&#23550;&#31574;&#23448;/04.&#36939;&#36664;&#35201;&#35239;_&#65299;&#26376;&#26411;&#24259;&#26820;/02_&#20316;&#26989;&#28168;&#12501;&#12449;&#12452;&#12523;&#65288;&#65330;7&#24180;&#24230;&#29256;&#65289;/7_&#28023;&#20107;&#25391;&#33288;&#37096;/&#28207;&#28286;&#12539;&#36008;&#29289;/&#36939;&#36664;&#35201;&#35239;&#65288;R&#65301;&#24180;&#24230;&#65289;/&#28207;&#28286;&#12539;&#36008;&#29289;&#65288;R&#65301;&#24180;&#24230;&#65289;/&#28207;&#28286;&#12539;&#36008;&#29289;&#65288;R&#65300;&#24180;&#24230;&#65289;/20220901_82-85_&#8546;-16(1)(2)(3)(4)&#28207;&#28286;&#36939;&#36865;%20&#12304;R4&#24180;&#29256;&#12305;_20230831&#21066;&#38500;.xls"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26481;&#21271;&#36939;&#36664;&#23616;/!%2001.(&#20849;&#26377;)&#26481;&#21271;&#36939;&#36664;&#23616;&#20849;&#29992;/01.&#32207;&#21209;&#37096;_1&#24180;&#26410;&#28288;&#65288;&#20316;&#26989;&#32066;&#20102;&#24460;&#24259;&#26820;&#65289;/05.&#24195;&#22577;&#23550;&#31574;&#23448;/04.&#36939;&#36664;&#35201;&#35239;_&#65299;&#26376;&#26411;&#24259;&#26820;/02_&#20316;&#26989;&#28168;&#12501;&#12449;&#12452;&#12523;&#65288;&#65330;7&#24180;&#24230;&#29256;&#65289;/7_&#28023;&#20107;&#25391;&#33288;&#37096;/&#28207;&#28286;&#12539;&#36008;&#29289;/20220901_82-85_&#8546;-16(1)(2)(3)(4)&#28207;&#28286;&#36939;&#36865;%20&#12304;R5&#24180;&#29256;&#12305;_20230831&#21066;&#38500;.xls"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26481;&#21271;&#36939;&#36664;&#23616;/!%2001.(&#20849;&#26377;)&#26481;&#21271;&#36939;&#36664;&#23616;&#20849;&#29992;/01.&#32207;&#21209;&#37096;_1&#24180;&#26410;&#28288;&#65288;&#20316;&#26989;&#32066;&#20102;&#24460;&#24259;&#26820;&#65289;/05.&#24195;&#22577;&#23550;&#31574;&#23448;/04.&#36939;&#36664;&#35201;&#35239;_&#65299;&#26376;&#26411;&#24259;&#26820;/02_&#20316;&#26989;&#28168;&#12501;&#12449;&#12452;&#12523;&#65288;&#65330;7&#24180;&#24230;&#29256;&#65289;/8_&#28023;&#19978;&#23433;&#20840;&#29872;&#22659;&#37096;/&#36039;&#26684;&#35506;&#21450;&#12403;&#21172;&#21209;&#23448;(27&#65374;28&#65289;/&#12304;&#28168;&#12305;20251001_&#8546;-27(1)(2)&#33337;&#21729;&#27861;&#36969;&#29992;&#25968;&#12539;&#20107;&#21209;&#21462;&#25201;&#23455;&#32318;_20260930&#21066;&#38500;.xlsx" TargetMode="External" Type="http://schemas.openxmlformats.org/officeDocument/2006/relationships/externalLinkPath"/><Relationship Id="rId2" Target="file://///Up-ths-fs01s2/&#20849;&#26377;/&#26481;&#21271;&#36939;&#36664;&#23616;/!%2001.(&#20849;&#26377;)&#26481;&#21271;&#36939;&#36664;&#23616;&#20849;&#29992;/01.&#32207;&#21209;&#37096;_1&#24180;&#26410;&#28288;&#65288;&#20316;&#26989;&#32066;&#20102;&#24460;&#24259;&#26820;&#65289;/05.&#24195;&#22577;&#23550;&#31574;&#23448;/04.&#36939;&#36664;&#35201;&#35239;_&#65299;&#26376;&#26411;&#24259;&#26820;/02_&#20316;&#26989;&#28168;&#12501;&#12449;&#12452;&#12523;&#65288;&#65330;7&#24180;&#24230;&#29256;&#65289;/8_&#28023;&#19978;&#23433;&#20840;&#29872;&#22659;&#37096;/&#36039;&#26684;&#35506;&#21450;&#12403;&#21172;&#21209;&#23448;(27&#65374;28&#65289;/&#12304;&#28168;&#12305;20251001_&#8546;-27(1)(2)&#33337;&#21729;&#27861;&#36969;&#29992;&#25968;&#12539;&#20107;&#21209;&#21462;&#25201;&#23455;&#32318;_20260930&#21066;&#38500;.xlsx"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26481;&#21271;&#36939;&#36664;&#23616;/!%2001.(&#20849;&#26377;)&#26481;&#21271;&#36939;&#36664;&#23616;&#20849;&#29992;/01.&#32207;&#21209;&#37096;_1&#24180;&#26410;&#28288;&#65288;&#20316;&#26989;&#32066;&#20102;&#24460;&#24259;&#26820;&#65289;/05.&#24195;&#22577;&#23550;&#31574;&#23448;/04.&#36939;&#36664;&#35201;&#35239;_&#65299;&#26376;&#26411;&#24259;&#26820;/02_&#20316;&#26989;&#28168;&#12501;&#12449;&#12452;&#12523;&#65288;&#65330;7&#24180;&#24230;&#29256;&#65289;/8_&#28023;&#19978;&#23433;&#20840;&#29872;&#22659;&#37096;/&#36039;&#26684;&#35506;&#21450;&#12403;&#21172;&#21209;&#23448;(27&#65374;28&#65289;/&#12304;&#28168;&#12305;20251001_&#8546;-28(1)(2)(3)&#33337;&#33334;&#32887;&#21729;&#27861;&#21450;&#12403;&#27700;&#20808;&#26989;&#21209;&#12398;&#29694;&#27841;_20260930&#21066;&#38500;.xlsx" TargetMode="External" Type="http://schemas.openxmlformats.org/officeDocument/2006/relationships/externalLinkPath"/><Relationship Id="rId2" Target="file://///Up-ths-fs01s2/&#20849;&#26377;/&#26481;&#21271;&#36939;&#36664;&#23616;/!%2001.(&#20849;&#26377;)&#26481;&#21271;&#36939;&#36664;&#23616;&#20849;&#29992;/01.&#32207;&#21209;&#37096;_1&#24180;&#26410;&#28288;&#65288;&#20316;&#26989;&#32066;&#20102;&#24460;&#24259;&#26820;&#65289;/05.&#24195;&#22577;&#23550;&#31574;&#23448;/04.&#36939;&#36664;&#35201;&#35239;_&#65299;&#26376;&#26411;&#24259;&#26820;/02_&#20316;&#26989;&#28168;&#12501;&#12449;&#12452;&#12523;&#65288;&#65330;7&#24180;&#24230;&#29256;&#65289;/8_&#28023;&#19978;&#23433;&#20840;&#29872;&#22659;&#37096;/&#36039;&#26684;&#35506;&#21450;&#12403;&#21172;&#21209;&#23448;(27&#65374;28&#65289;/&#12304;&#28168;&#12305;20251001_&#8546;-28(1)(2)(3)&#33337;&#33334;&#32887;&#21729;&#27861;&#21450;&#12403;&#27700;&#20808;&#26989;&#21209;&#12398;&#29694;&#27841;_20260930&#21066;&#38500;.xlsx" TargetMode="External" Type="http://schemas.openxmlformats.org/officeDocument/2006/relationships/externalLinkPath"/></Relationships>
</file>

<file path=xl/externalLinks/_rels/externalLink5.xml.rels><?xml version="1.0" encoding="UTF-8" standalone="yes"?><Relationships xmlns="http://schemas.openxmlformats.org/package/2006/relationships"><Relationship Id="rId1" Target="/&#26481;&#21271;&#36939;&#36664;&#23616;/!%2001.(&#20849;&#26377;)&#26481;&#21271;&#36939;&#36664;&#23616;&#20849;&#29992;/01.&#32207;&#21209;&#37096;_1&#24180;&#26410;&#28288;&#65288;&#20316;&#26989;&#32066;&#20102;&#24460;&#24259;&#26820;&#65289;/05.&#24195;&#22577;&#23550;&#31574;&#23448;/04.&#36939;&#36664;&#35201;&#35239;_&#65299;&#26376;&#26411;&#24259;&#26820;/02_&#20316;&#26989;&#28168;&#12501;&#12449;&#12452;&#12523;&#65288;&#65330;7&#24180;&#24230;&#29256;&#65289;/8_&#28023;&#19978;&#23433;&#20840;&#29872;&#22659;&#37096;/&#36039;&#26684;&#35506;&#21450;&#12403;&#21172;&#21209;&#23448;(27&#65374;28&#65289;/&#12304;&#28168;&#12305;20251001_&#8546;-28(4)&#27700;&#20808;&#23455;&#32318;&#65288;&#27700;&#20808;&#21306;&#21029;&#65289;29&#26053;&#23458;&#33337;&#20107;&#25925;&#12398;&#29694;&#27841;_20260930&#21066;&#38500;.xlsx" TargetMode="External" Type="http://schemas.openxmlformats.org/officeDocument/2006/relationships/externalLinkPath"/><Relationship Id="rId2" Target="file://///Up-ths-fs01s2/&#20849;&#26377;/&#26481;&#21271;&#36939;&#36664;&#23616;/!%2001.(&#20849;&#26377;)&#26481;&#21271;&#36939;&#36664;&#23616;&#20849;&#29992;/01.&#32207;&#21209;&#37096;_1&#24180;&#26410;&#28288;&#65288;&#20316;&#26989;&#32066;&#20102;&#24460;&#24259;&#26820;&#65289;/05.&#24195;&#22577;&#23550;&#31574;&#23448;/04.&#36939;&#36664;&#35201;&#35239;_&#65299;&#26376;&#26411;&#24259;&#26820;/02_&#20316;&#26989;&#28168;&#12501;&#12449;&#12452;&#12523;&#65288;&#65330;7&#24180;&#24230;&#29256;&#65289;/8_&#28023;&#19978;&#23433;&#20840;&#29872;&#22659;&#37096;/&#36039;&#26684;&#35506;&#21450;&#12403;&#21172;&#21209;&#23448;(27&#65374;28&#65289;/&#12304;&#28168;&#12305;20251001_&#8546;-28(4)&#27700;&#20808;&#23455;&#32318;&#65288;&#27700;&#20808;&#21306;&#21029;&#65289;29&#26053;&#23458;&#33337;&#20107;&#25925;&#12398;&#29694;&#27841;_20260930&#21066;&#38500;.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Ⅲ-16（１）港湾運送事業者数"/>
      <sheetName val="Ⅲ-16（２）①三十品目別取扱量の推移"/>
      <sheetName val="Ⅲ-16（２）②港湾別・品目別積卸実績"/>
      <sheetName val="Ⅲ-16（３）港湾運送関連事業者"/>
      <sheetName val="Ⅲ-16（４）厚生施設現況"/>
    </sheetNames>
    <sheetDataSet>
      <sheetData sheetId="0" refreshError="1"/>
      <sheetData sheetId="1" refreshError="1"/>
      <sheetData sheetId="2" refreshError="1">
        <row r="9">
          <cell r="BP9">
            <v>1348</v>
          </cell>
        </row>
        <row r="10">
          <cell r="BP10">
            <v>0</v>
          </cell>
        </row>
        <row r="11">
          <cell r="BP11">
            <v>0</v>
          </cell>
        </row>
        <row r="26">
          <cell r="BP26">
            <v>0</v>
          </cell>
        </row>
        <row r="32">
          <cell r="BP32">
            <v>0</v>
          </cell>
        </row>
        <row r="33">
          <cell r="BP33">
            <v>0</v>
          </cell>
        </row>
      </sheetData>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Ⅲ-16（１）港湾運送事業者数"/>
      <sheetName val="Ⅲ-16（２）①三十品目別取扱量の推移"/>
      <sheetName val="Ⅲ-16（２）②港湾別・品目別積卸実績"/>
      <sheetName val="Ⅲ-16（３）港湾運送関連事業者"/>
      <sheetName val="Ⅲ-16（４）厚生施設現況"/>
      <sheetName val="Sheet2"/>
    </sheetNames>
    <sheetDataSet>
      <sheetData sheetId="0" refreshError="1"/>
      <sheetData sheetId="1" refreshError="1"/>
      <sheetData sheetId="2" refreshError="1">
        <row r="9">
          <cell r="BQ9">
            <v>0</v>
          </cell>
        </row>
        <row r="10">
          <cell r="BQ10">
            <v>0</v>
          </cell>
        </row>
        <row r="11">
          <cell r="BQ11">
            <v>49217</v>
          </cell>
        </row>
        <row r="12">
          <cell r="BQ12">
            <v>46179</v>
          </cell>
        </row>
        <row r="13">
          <cell r="BQ13">
            <v>389502</v>
          </cell>
        </row>
        <row r="14">
          <cell r="BQ14">
            <v>4562164</v>
          </cell>
        </row>
        <row r="15">
          <cell r="BQ15">
            <v>13800176</v>
          </cell>
        </row>
        <row r="16">
          <cell r="BQ16">
            <v>2792190</v>
          </cell>
        </row>
        <row r="17">
          <cell r="BQ17">
            <v>936149</v>
          </cell>
        </row>
        <row r="18">
          <cell r="BQ18">
            <v>386071</v>
          </cell>
        </row>
        <row r="19">
          <cell r="BQ19">
            <v>1937479</v>
          </cell>
        </row>
        <row r="20">
          <cell r="BQ20">
            <v>1823706</v>
          </cell>
        </row>
        <row r="21">
          <cell r="BQ21">
            <v>278641</v>
          </cell>
        </row>
        <row r="22">
          <cell r="BQ22">
            <v>3450415</v>
          </cell>
        </row>
        <row r="23">
          <cell r="BQ23" t="str">
            <v>(627,188)</v>
          </cell>
        </row>
        <row r="24">
          <cell r="BQ24">
            <v>64578</v>
          </cell>
        </row>
        <row r="25">
          <cell r="BQ25">
            <v>662481</v>
          </cell>
        </row>
        <row r="26">
          <cell r="BQ26">
            <v>0</v>
          </cell>
        </row>
        <row r="27">
          <cell r="BQ27">
            <v>126522</v>
          </cell>
        </row>
        <row r="28">
          <cell r="BQ28">
            <v>197737</v>
          </cell>
        </row>
        <row r="29">
          <cell r="BQ29">
            <v>206863</v>
          </cell>
        </row>
        <row r="30">
          <cell r="BQ30">
            <v>149588</v>
          </cell>
        </row>
        <row r="31">
          <cell r="BQ31">
            <v>129114</v>
          </cell>
        </row>
        <row r="32">
          <cell r="BQ32">
            <v>4040</v>
          </cell>
        </row>
        <row r="33">
          <cell r="BQ33">
            <v>0</v>
          </cell>
        </row>
        <row r="34">
          <cell r="BQ34">
            <v>39345</v>
          </cell>
        </row>
        <row r="35">
          <cell r="BQ35">
            <v>19000</v>
          </cell>
        </row>
        <row r="36">
          <cell r="BQ36">
            <v>791586</v>
          </cell>
        </row>
        <row r="37">
          <cell r="BQ37">
            <v>899790</v>
          </cell>
        </row>
        <row r="38">
          <cell r="BQ38">
            <v>8382120</v>
          </cell>
        </row>
        <row r="42">
          <cell r="BQ42">
            <v>4603200</v>
          </cell>
        </row>
        <row r="46">
          <cell r="BQ46">
            <v>233669</v>
          </cell>
        </row>
        <row r="47">
          <cell r="BQ47">
            <v>231213</v>
          </cell>
        </row>
        <row r="48">
          <cell r="BQ48">
            <v>49315307</v>
          </cell>
        </row>
      </sheetData>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事業者数ほか"/>
      <sheetName val="船員法事務取扱実績"/>
    </sheetNames>
    <sheetDataSet>
      <sheetData sheetId="0"/>
      <sheetData sheetId="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船舶職員"/>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水先実績・旅客船事故"/>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7.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10" Target="../ctrlProps/ctrlProp11.xml" Type="http://schemas.openxmlformats.org/officeDocument/2006/relationships/ctrlProp"/><Relationship Id="rId2" Target="../drawings/drawing8.xml" Type="http://schemas.openxmlformats.org/officeDocument/2006/relationships/drawing"/><Relationship Id="rId3" Target="../drawings/vmlDrawing2.vml" Type="http://schemas.openxmlformats.org/officeDocument/2006/relationships/vmlDrawing"/><Relationship Id="rId4" Target="../ctrlProps/ctrlProp5.xml" Type="http://schemas.openxmlformats.org/officeDocument/2006/relationships/ctrlProp"/><Relationship Id="rId5" Target="../ctrlProps/ctrlProp6.xml" Type="http://schemas.openxmlformats.org/officeDocument/2006/relationships/ctrlProp"/><Relationship Id="rId6" Target="../ctrlProps/ctrlProp7.xml" Type="http://schemas.openxmlformats.org/officeDocument/2006/relationships/ctrlProp"/><Relationship Id="rId7" Target="../ctrlProps/ctrlProp8.xml" Type="http://schemas.openxmlformats.org/officeDocument/2006/relationships/ctrlProp"/><Relationship Id="rId8" Target="../ctrlProps/ctrlProp9.xml" Type="http://schemas.openxmlformats.org/officeDocument/2006/relationships/ctrlProp"/><Relationship Id="rId9" Target="../ctrlProps/ctrlProp10.xml" Type="http://schemas.openxmlformats.org/officeDocument/2006/relationships/ctrlProp"/></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9.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0.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drawing11.xml" Type="http://schemas.openxmlformats.org/officeDocument/2006/relationships/drawing"/></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 Id="rId2" Target="../drawings/drawing12.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drawings/drawing13.xml" Type="http://schemas.openxmlformats.org/officeDocument/2006/relationships/drawing"/><Relationship Id="rId3" Target="../drawings/vmlDrawing3.vml" Type="http://schemas.openxmlformats.org/officeDocument/2006/relationships/vmlDrawing"/><Relationship Id="rId4" Target="../comments1.xml" Type="http://schemas.openxmlformats.org/officeDocument/2006/relationships/comment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drawings/drawing14.xml" Type="http://schemas.openxmlformats.org/officeDocument/2006/relationships/drawing"/><Relationship Id="rId3" Target="../drawings/vmlDrawing4.vml" Type="http://schemas.openxmlformats.org/officeDocument/2006/relationships/vmlDrawing"/><Relationship Id="rId4" Target="../comments2.xml" Type="http://schemas.openxmlformats.org/officeDocument/2006/relationships/comment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 Id="rId2" Target="../drawings/drawing15.xml" Type="http://schemas.openxmlformats.org/officeDocument/2006/relationships/drawing"/><Relationship Id="rId3" Target="../drawings/vmlDrawing5.vml" Type="http://schemas.openxmlformats.org/officeDocument/2006/relationships/vmlDrawing"/><Relationship Id="rId4" Target="../comments3.xml" Type="http://schemas.openxmlformats.org/officeDocument/2006/relationships/comment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 Id="rId2" Target="../drawings/drawing16.xml" Type="http://schemas.openxmlformats.org/officeDocument/2006/relationships/drawing"/><Relationship Id="rId3" Target="../drawings/vmlDrawing6.vml" Type="http://schemas.openxmlformats.org/officeDocument/2006/relationships/vmlDrawing"/><Relationship Id="rId4" Target="../comments4.xml" Type="http://schemas.openxmlformats.org/officeDocument/2006/relationships/comments"/></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 Id="rId2" Target="../drawings/drawing17.xml" Type="http://schemas.openxmlformats.org/officeDocument/2006/relationships/drawing"/><Relationship Id="rId3" Target="../drawings/vmlDrawing7.vml" Type="http://schemas.openxmlformats.org/officeDocument/2006/relationships/vmlDrawing"/><Relationship Id="rId4" Target="../comments5.xml" Type="http://schemas.openxmlformats.org/officeDocument/2006/relationships/comments"/></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 Id="rId2" Target="../drawings/drawing18.xml" Type="http://schemas.openxmlformats.org/officeDocument/2006/relationships/drawing"/><Relationship Id="rId3" Target="../drawings/vmlDrawing8.vml" Type="http://schemas.openxmlformats.org/officeDocument/2006/relationships/vmlDrawing"/><Relationship Id="rId4" Target="../comments6.xml" Type="http://schemas.openxmlformats.org/officeDocument/2006/relationships/comments"/></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 Id="rId2" Target="../drawings/drawing19.xml" Type="http://schemas.openxmlformats.org/officeDocument/2006/relationships/drawing"/><Relationship Id="rId3" Target="../drawings/vmlDrawing9.vml" Type="http://schemas.openxmlformats.org/officeDocument/2006/relationships/vmlDrawing"/><Relationship Id="rId4" Target="../comments7.xml" Type="http://schemas.openxmlformats.org/officeDocument/2006/relationships/comments"/></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 Id="rId2" Target="../drawings/drawing20.xml" Type="http://schemas.openxmlformats.org/officeDocument/2006/relationships/drawing"/></Relationships>
</file>

<file path=xl/worksheets/_rels/sheet28.xml.rels><?xml version="1.0" encoding="UTF-8" standalone="yes"?><Relationships xmlns="http://schemas.openxmlformats.org/package/2006/relationships"><Relationship Id="rId1" Target="../printerSettings/printerSettings28.bin" Type="http://schemas.openxmlformats.org/officeDocument/2006/relationships/printerSettings"/><Relationship Id="rId2" Target="../drawings/drawing21.xml" Type="http://schemas.openxmlformats.org/officeDocument/2006/relationships/drawing"/></Relationships>
</file>

<file path=xl/worksheets/_rels/sheet29.xml.rels><?xml version="1.0" encoding="UTF-8" standalone="yes"?><Relationships xmlns="http://schemas.openxmlformats.org/package/2006/relationships"><Relationship Id="rId1" Target="../printerSettings/printerSettings29.bin" Type="http://schemas.openxmlformats.org/officeDocument/2006/relationships/printerSettings"/><Relationship Id="rId2" Target="../drawings/drawing2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2.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3.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4.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E37"/>
  <sheetViews>
    <sheetView showGridLines="0" tabSelected="1" zoomScaleNormal="100" zoomScaleSheetLayoutView="100" workbookViewId="0"/>
  </sheetViews>
  <sheetFormatPr defaultColWidth="9" defaultRowHeight="13.5"/>
  <cols>
    <col min="1" max="1" width="11.125" style="3" customWidth="1"/>
    <col min="2" max="2" width="2.125" style="3" customWidth="1"/>
    <col min="3" max="3" width="69.625" style="3" customWidth="1"/>
    <col min="4" max="16384" width="9" style="3"/>
  </cols>
  <sheetData>
    <row r="1" spans="1:5" ht="17.25">
      <c r="A1" s="1" t="s">
        <v>764</v>
      </c>
      <c r="B1" s="2"/>
      <c r="C1" s="2"/>
    </row>
    <row r="2" spans="1:5" ht="20.100000000000001" customHeight="1">
      <c r="A2" s="96" t="s">
        <v>0</v>
      </c>
      <c r="B2" s="540" t="s">
        <v>1</v>
      </c>
      <c r="C2" s="541"/>
      <c r="D2" s="4"/>
      <c r="E2" s="4"/>
    </row>
    <row r="3" spans="1:5" ht="20.100000000000001" customHeight="1">
      <c r="A3" s="97"/>
      <c r="B3" s="98" t="s">
        <v>70</v>
      </c>
      <c r="C3" s="99"/>
      <c r="D3" s="5"/>
    </row>
    <row r="4" spans="1:5" ht="20.100000000000001" customHeight="1">
      <c r="A4" s="100" t="s">
        <v>919</v>
      </c>
      <c r="B4" s="101"/>
      <c r="C4" s="102" t="s">
        <v>72</v>
      </c>
      <c r="D4" s="5"/>
    </row>
    <row r="5" spans="1:5" ht="20.100000000000001" customHeight="1">
      <c r="A5" s="100" t="s">
        <v>912</v>
      </c>
      <c r="B5" s="101"/>
      <c r="C5" s="102" t="s">
        <v>73</v>
      </c>
      <c r="D5" s="5"/>
    </row>
    <row r="6" spans="1:5" ht="20.100000000000001" customHeight="1">
      <c r="A6" s="100" t="s">
        <v>913</v>
      </c>
      <c r="B6" s="101"/>
      <c r="C6" s="102" t="s">
        <v>71</v>
      </c>
      <c r="D6" s="5"/>
    </row>
    <row r="7" spans="1:5" ht="20.100000000000001" customHeight="1">
      <c r="A7" s="100" t="s">
        <v>914</v>
      </c>
      <c r="B7" s="101"/>
      <c r="C7" s="102" t="s">
        <v>228</v>
      </c>
      <c r="D7" s="5"/>
    </row>
    <row r="8" spans="1:5" ht="20.100000000000001" customHeight="1">
      <c r="A8" s="100" t="s">
        <v>915</v>
      </c>
      <c r="B8" s="101"/>
      <c r="C8" s="102" t="s">
        <v>229</v>
      </c>
      <c r="D8" s="5"/>
    </row>
    <row r="9" spans="1:5" ht="20.100000000000001" customHeight="1">
      <c r="A9" s="100" t="s">
        <v>916</v>
      </c>
      <c r="B9" s="101"/>
      <c r="C9" s="102" t="s">
        <v>230</v>
      </c>
      <c r="D9" s="5"/>
    </row>
    <row r="10" spans="1:5" ht="20.100000000000001" customHeight="1">
      <c r="A10" s="100" t="s">
        <v>917</v>
      </c>
      <c r="B10" s="101"/>
      <c r="C10" s="102" t="s">
        <v>231</v>
      </c>
      <c r="D10" s="5"/>
    </row>
    <row r="11" spans="1:5" ht="20.100000000000001" customHeight="1">
      <c r="A11" s="100" t="s">
        <v>918</v>
      </c>
      <c r="B11" s="101"/>
      <c r="C11" s="102" t="s">
        <v>232</v>
      </c>
      <c r="D11" s="5"/>
    </row>
    <row r="12" spans="1:5" ht="20.100000000000001" customHeight="1">
      <c r="A12" s="103"/>
      <c r="B12" s="104" t="s">
        <v>233</v>
      </c>
      <c r="C12" s="105"/>
      <c r="D12" s="5"/>
    </row>
    <row r="13" spans="1:5" ht="20.100000000000001" customHeight="1">
      <c r="A13" s="131" t="s">
        <v>920</v>
      </c>
      <c r="B13" s="106"/>
      <c r="C13" s="102" t="s">
        <v>234</v>
      </c>
      <c r="D13" s="5"/>
    </row>
    <row r="14" spans="1:5" ht="20.100000000000001" customHeight="1">
      <c r="A14" s="131" t="s">
        <v>921</v>
      </c>
      <c r="B14" s="107"/>
      <c r="C14" s="102" t="s">
        <v>369</v>
      </c>
      <c r="D14" s="5"/>
    </row>
    <row r="15" spans="1:5" ht="20.100000000000001" customHeight="1">
      <c r="A15" s="131" t="s">
        <v>922</v>
      </c>
      <c r="B15" s="107"/>
      <c r="C15" s="102" t="s">
        <v>370</v>
      </c>
      <c r="D15" s="5"/>
    </row>
    <row r="16" spans="1:5" ht="20.100000000000001" customHeight="1">
      <c r="A16" s="131" t="s">
        <v>923</v>
      </c>
      <c r="B16" s="107"/>
      <c r="C16" s="102" t="s">
        <v>235</v>
      </c>
      <c r="D16" s="5"/>
    </row>
    <row r="17" spans="1:4" ht="20.100000000000001" customHeight="1">
      <c r="A17" s="132" t="s">
        <v>924</v>
      </c>
      <c r="B17" s="108" t="s">
        <v>371</v>
      </c>
      <c r="C17" s="109"/>
      <c r="D17" s="5"/>
    </row>
    <row r="18" spans="1:4" ht="31.5" customHeight="1">
      <c r="A18" s="133" t="s">
        <v>1027</v>
      </c>
      <c r="B18" s="542" t="s">
        <v>1026</v>
      </c>
      <c r="C18" s="543"/>
      <c r="D18" s="5"/>
    </row>
    <row r="19" spans="1:4" ht="20.100000000000001" customHeight="1">
      <c r="A19" s="134" t="s">
        <v>1058</v>
      </c>
      <c r="B19" s="110" t="s">
        <v>420</v>
      </c>
      <c r="C19" s="111"/>
      <c r="D19" s="5"/>
    </row>
    <row r="20" spans="1:4" ht="20.100000000000001" customHeight="1">
      <c r="A20" s="112"/>
      <c r="B20" s="113" t="s">
        <v>487</v>
      </c>
      <c r="C20" s="114"/>
      <c r="D20" s="5"/>
    </row>
    <row r="21" spans="1:4" ht="20.100000000000001" customHeight="1">
      <c r="A21" s="100" t="s">
        <v>925</v>
      </c>
      <c r="B21" s="115"/>
      <c r="C21" s="102" t="s">
        <v>488</v>
      </c>
      <c r="D21" s="5"/>
    </row>
    <row r="22" spans="1:4" ht="20.100000000000001" customHeight="1">
      <c r="A22" s="100" t="s">
        <v>926</v>
      </c>
      <c r="B22" s="115"/>
      <c r="C22" s="102" t="s">
        <v>489</v>
      </c>
      <c r="D22" s="5"/>
    </row>
    <row r="23" spans="1:4" ht="20.100000000000001" customHeight="1">
      <c r="A23" s="116"/>
      <c r="B23" s="117" t="s">
        <v>508</v>
      </c>
      <c r="C23" s="118"/>
      <c r="D23" s="5"/>
    </row>
    <row r="24" spans="1:4" ht="20.100000000000001" customHeight="1">
      <c r="A24" s="100" t="s">
        <v>862</v>
      </c>
      <c r="B24" s="115"/>
      <c r="C24" s="102" t="s">
        <v>509</v>
      </c>
      <c r="D24" s="5"/>
    </row>
    <row r="25" spans="1:4" ht="20.100000000000001" customHeight="1">
      <c r="A25" s="100" t="s">
        <v>927</v>
      </c>
      <c r="B25" s="115"/>
      <c r="C25" s="102" t="s">
        <v>510</v>
      </c>
      <c r="D25" s="5"/>
    </row>
    <row r="26" spans="1:4" ht="27">
      <c r="A26" s="100" t="s">
        <v>928</v>
      </c>
      <c r="B26" s="115"/>
      <c r="C26" s="119" t="s">
        <v>708</v>
      </c>
      <c r="D26" s="5"/>
    </row>
    <row r="27" spans="1:4" ht="20.100000000000001" customHeight="1">
      <c r="A27" s="100" t="s">
        <v>929</v>
      </c>
      <c r="B27" s="115"/>
      <c r="C27" s="102" t="s">
        <v>583</v>
      </c>
      <c r="D27" s="5"/>
    </row>
    <row r="28" spans="1:4" ht="20.100000000000001" customHeight="1">
      <c r="A28" s="100" t="s">
        <v>930</v>
      </c>
      <c r="B28" s="115"/>
      <c r="C28" s="102" t="s">
        <v>584</v>
      </c>
      <c r="D28" s="5"/>
    </row>
    <row r="29" spans="1:4" ht="20.100000000000001" customHeight="1">
      <c r="A29" s="100" t="s">
        <v>931</v>
      </c>
      <c r="B29" s="115"/>
      <c r="C29" s="102" t="s">
        <v>585</v>
      </c>
      <c r="D29" s="5"/>
    </row>
    <row r="30" spans="1:4" ht="20.100000000000001" customHeight="1">
      <c r="A30" s="100" t="s">
        <v>932</v>
      </c>
      <c r="B30" s="115"/>
      <c r="C30" s="102" t="s">
        <v>586</v>
      </c>
      <c r="D30" s="5"/>
    </row>
    <row r="31" spans="1:4" ht="20.100000000000001" customHeight="1">
      <c r="A31" s="120"/>
      <c r="B31" s="121" t="s">
        <v>709</v>
      </c>
      <c r="C31" s="122"/>
      <c r="D31" s="5"/>
    </row>
    <row r="32" spans="1:4" ht="40.5">
      <c r="A32" s="123" t="s">
        <v>933</v>
      </c>
      <c r="B32" s="115"/>
      <c r="C32" s="119" t="s">
        <v>737</v>
      </c>
      <c r="D32" s="5"/>
    </row>
    <row r="33" spans="1:4" ht="20.100000000000001" customHeight="1">
      <c r="A33" s="124" t="s">
        <v>934</v>
      </c>
      <c r="B33" s="115"/>
      <c r="C33" s="119" t="s">
        <v>710</v>
      </c>
      <c r="D33" s="5"/>
    </row>
    <row r="34" spans="1:4" ht="20.100000000000001" customHeight="1">
      <c r="A34" s="125" t="s">
        <v>935</v>
      </c>
      <c r="B34" s="126" t="s">
        <v>761</v>
      </c>
      <c r="C34" s="127"/>
      <c r="D34" s="5"/>
    </row>
    <row r="35" spans="1:4" ht="20.100000000000001" customHeight="1">
      <c r="A35" s="128" t="s">
        <v>936</v>
      </c>
      <c r="B35" s="129" t="s">
        <v>762</v>
      </c>
      <c r="C35" s="130"/>
      <c r="D35" s="5"/>
    </row>
    <row r="36" spans="1:4" ht="20.100000000000001" customHeight="1">
      <c r="A36" s="6"/>
      <c r="B36" s="87"/>
      <c r="C36" s="95"/>
      <c r="D36" s="5"/>
    </row>
    <row r="37" spans="1:4" ht="20.100000000000001" customHeight="1">
      <c r="A37"/>
      <c r="B37" s="7"/>
      <c r="C37" s="8"/>
      <c r="D37" s="5"/>
    </row>
  </sheetData>
  <mergeCells count="2">
    <mergeCell ref="B2:C2"/>
    <mergeCell ref="B18:C18"/>
  </mergeCells>
  <phoneticPr fontId="3"/>
  <hyperlinks>
    <hyperlink ref="A4" location="'Ⅲ-13-1-1'!A1" display="Ⅲ-13-1-1" xr:uid="{00000000-0004-0000-0000-000000000000}"/>
    <hyperlink ref="A5" location="'Ⅲ-13-1-2'!A1" display="Ⅲ-13-1-2" xr:uid="{00000000-0004-0000-0000-000001000000}"/>
    <hyperlink ref="A6" location="'Ⅲ-13-2'!A1" display="Ⅲ-13-2" xr:uid="{00000000-0004-0000-0000-000002000000}"/>
    <hyperlink ref="A7" location="'Ⅲ-13-3-1'!A1" display="Ⅲ-13-3-1" xr:uid="{00000000-0004-0000-0000-000003000000}"/>
    <hyperlink ref="A8" location="'Ⅲ-13-3-2'!A1" display="Ⅲ-13-3-2" xr:uid="{00000000-0004-0000-0000-000004000000}"/>
    <hyperlink ref="A9" location="'Ⅲ-13-3-3'!A1" display="Ⅲ-13-3-3" xr:uid="{00000000-0004-0000-0000-000005000000}"/>
    <hyperlink ref="A10" location="'Ⅲ-13-3-4'!A1" display="Ⅲ-13-3-4" xr:uid="{00000000-0004-0000-0000-000006000000}"/>
    <hyperlink ref="A11" location="'Ⅲ-13-3-5'!A1" display="Ⅲ-13-3-5" xr:uid="{00000000-0004-0000-0000-000007000000}"/>
    <hyperlink ref="A13" location="'Ⅲ-14-1'!A1" display="Ⅲ-14-1" xr:uid="{00000000-0004-0000-0000-000008000000}"/>
    <hyperlink ref="A14" location="'Ⅲ-14-2-1'!A1" display="Ⅲ-14-2-1" xr:uid="{00000000-0004-0000-0000-000009000000}"/>
    <hyperlink ref="A15" location="'Ⅲ-14-2-2'!A1" display="Ⅲ-14-2-2" xr:uid="{00000000-0004-0000-0000-00000A000000}"/>
    <hyperlink ref="A16" location="'Ⅲ-14-3'!A1" display="Ⅲ-14-3" xr:uid="{00000000-0004-0000-0000-00000B000000}"/>
    <hyperlink ref="A18" location="'Ⅲ-16,17,18'!A1" display="Ⅲ-16,17,18" xr:uid="{00000000-0004-0000-0000-00000D000000}"/>
    <hyperlink ref="A19" location="'Ⅲ-22'!A1" display="Ⅲ-22" xr:uid="{00000000-0004-0000-0000-00000E000000}"/>
    <hyperlink ref="A21" location="'Ⅲ-24-1'!A1" display="Ⅲ-24-1" xr:uid="{00000000-0004-0000-0000-00000F000000}"/>
    <hyperlink ref="A22" location="'Ⅲ-24-2'!A1" display="Ⅲ-24-2" xr:uid="{00000000-0004-0000-0000-000010000000}"/>
    <hyperlink ref="A24" location="'Ⅲ-25-1'!A1" display="Ⅲ-25-1" xr:uid="{00000000-0004-0000-0000-000011000000}"/>
    <hyperlink ref="A25" location="'Ⅲ-25-2'!A1" display="Ⅲ-25-2" xr:uid="{00000000-0004-0000-0000-000012000000}"/>
    <hyperlink ref="A26" location="'Ⅲ-25-3,4-1'!A1" display="Ⅲ-25-3,4-1" xr:uid="{00000000-0004-0000-0000-000013000000}"/>
    <hyperlink ref="A27" location="'Ⅲ-25-4-2'!A1" display="Ⅲ-25-4-2" xr:uid="{00000000-0004-0000-0000-000014000000}"/>
    <hyperlink ref="A28" location="'Ⅲ-25-4-3'!A1" display="Ⅲ-25-4-3" xr:uid="{00000000-0004-0000-0000-000015000000}"/>
    <hyperlink ref="A29" location="'Ⅲ-25-4-4'!A1" display="Ⅲ-25-4-4" xr:uid="{00000000-0004-0000-0000-000016000000}"/>
    <hyperlink ref="A30" location="'Ⅲ-25-4-5'!A1" display="Ⅲ-25-4-5" xr:uid="{00000000-0004-0000-0000-000017000000}"/>
    <hyperlink ref="A32" location="'Ⅲ-26-1'!A1" display="Ⅲ-26-1" xr:uid="{00000000-0004-0000-0000-000018000000}"/>
    <hyperlink ref="A33" location="'Ⅲ-26-2,Ⅲ-27'!A1" display="Ⅲ-26-2" xr:uid="{00000000-0004-0000-0000-000019000000}"/>
    <hyperlink ref="A34" location="'Ⅲ-26-2,Ⅲ-27'!A1" display="Ⅲ-27" xr:uid="{00000000-0004-0000-0000-00001A000000}"/>
    <hyperlink ref="A35" location="'Ⅲ-29'!A1" display="Ⅲ-29" xr:uid="{00000000-0004-0000-0000-00001B000000}"/>
    <hyperlink ref="A17" location="'Ⅲ-15'!A1" display="Ⅲ-15" xr:uid="{8646860B-9BB3-4A2B-9D09-657906E34B1A}"/>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200EF-A682-4C19-89A0-BA12D62BB108}">
  <sheetPr>
    <tabColor rgb="FF66FFFF"/>
  </sheetPr>
  <dimension ref="A1:P31"/>
  <sheetViews>
    <sheetView zoomScaleNormal="100" zoomScaleSheetLayoutView="100" workbookViewId="0"/>
  </sheetViews>
  <sheetFormatPr defaultRowHeight="13.5"/>
  <cols>
    <col min="1" max="1" width="2.875" style="1607" customWidth="1"/>
    <col min="2" max="2" width="8.375" style="1607" customWidth="1"/>
    <col min="3" max="3" width="8.125" style="1606" customWidth="1"/>
    <col min="4" max="4" width="9.625" style="1606" customWidth="1"/>
    <col min="5" max="5" width="9.625" style="22" customWidth="1"/>
    <col min="6" max="6" width="9.625" style="1607" customWidth="1"/>
    <col min="7" max="7" width="9.625" style="1608" customWidth="1"/>
    <col min="8" max="8" width="9.625" style="22" customWidth="1"/>
    <col min="9" max="9" width="9.625" style="1607" customWidth="1"/>
    <col min="10" max="10" width="9.625" style="1608" customWidth="1"/>
    <col min="11" max="11" width="7.875" style="22" customWidth="1"/>
    <col min="12" max="12" width="4.625" style="1607" customWidth="1"/>
    <col min="13" max="13" width="6.25" style="1608" customWidth="1"/>
    <col min="14" max="14" width="7.875" style="22" customWidth="1"/>
    <col min="15" max="15" width="4.625" style="1607" customWidth="1"/>
    <col min="16" max="16" width="6.25" style="1608" customWidth="1"/>
    <col min="17" max="17" width="4.125" style="1607" customWidth="1"/>
    <col min="18" max="256" width="9" style="1607"/>
    <col min="257" max="257" width="2.875" style="1607" customWidth="1"/>
    <col min="258" max="258" width="8.375" style="1607" customWidth="1"/>
    <col min="259" max="259" width="8.125" style="1607" customWidth="1"/>
    <col min="260" max="266" width="9.625" style="1607" customWidth="1"/>
    <col min="267" max="267" width="7.875" style="1607" customWidth="1"/>
    <col min="268" max="268" width="4.625" style="1607" customWidth="1"/>
    <col min="269" max="269" width="6.25" style="1607" customWidth="1"/>
    <col min="270" max="270" width="7.875" style="1607" customWidth="1"/>
    <col min="271" max="271" width="4.625" style="1607" customWidth="1"/>
    <col min="272" max="272" width="6.25" style="1607" customWidth="1"/>
    <col min="273" max="273" width="4.125" style="1607" customWidth="1"/>
    <col min="274" max="512" width="9" style="1607"/>
    <col min="513" max="513" width="2.875" style="1607" customWidth="1"/>
    <col min="514" max="514" width="8.375" style="1607" customWidth="1"/>
    <col min="515" max="515" width="8.125" style="1607" customWidth="1"/>
    <col min="516" max="522" width="9.625" style="1607" customWidth="1"/>
    <col min="523" max="523" width="7.875" style="1607" customWidth="1"/>
    <col min="524" max="524" width="4.625" style="1607" customWidth="1"/>
    <col min="525" max="525" width="6.25" style="1607" customWidth="1"/>
    <col min="526" max="526" width="7.875" style="1607" customWidth="1"/>
    <col min="527" max="527" width="4.625" style="1607" customWidth="1"/>
    <col min="528" max="528" width="6.25" style="1607" customWidth="1"/>
    <col min="529" max="529" width="4.125" style="1607" customWidth="1"/>
    <col min="530" max="768" width="9" style="1607"/>
    <col min="769" max="769" width="2.875" style="1607" customWidth="1"/>
    <col min="770" max="770" width="8.375" style="1607" customWidth="1"/>
    <col min="771" max="771" width="8.125" style="1607" customWidth="1"/>
    <col min="772" max="778" width="9.625" style="1607" customWidth="1"/>
    <col min="779" max="779" width="7.875" style="1607" customWidth="1"/>
    <col min="780" max="780" width="4.625" style="1607" customWidth="1"/>
    <col min="781" max="781" width="6.25" style="1607" customWidth="1"/>
    <col min="782" max="782" width="7.875" style="1607" customWidth="1"/>
    <col min="783" max="783" width="4.625" style="1607" customWidth="1"/>
    <col min="784" max="784" width="6.25" style="1607" customWidth="1"/>
    <col min="785" max="785" width="4.125" style="1607" customWidth="1"/>
    <col min="786" max="1024" width="9" style="1607"/>
    <col min="1025" max="1025" width="2.875" style="1607" customWidth="1"/>
    <col min="1026" max="1026" width="8.375" style="1607" customWidth="1"/>
    <col min="1027" max="1027" width="8.125" style="1607" customWidth="1"/>
    <col min="1028" max="1034" width="9.625" style="1607" customWidth="1"/>
    <col min="1035" max="1035" width="7.875" style="1607" customWidth="1"/>
    <col min="1036" max="1036" width="4.625" style="1607" customWidth="1"/>
    <col min="1037" max="1037" width="6.25" style="1607" customWidth="1"/>
    <col min="1038" max="1038" width="7.875" style="1607" customWidth="1"/>
    <col min="1039" max="1039" width="4.625" style="1607" customWidth="1"/>
    <col min="1040" max="1040" width="6.25" style="1607" customWidth="1"/>
    <col min="1041" max="1041" width="4.125" style="1607" customWidth="1"/>
    <col min="1042" max="1280" width="9" style="1607"/>
    <col min="1281" max="1281" width="2.875" style="1607" customWidth="1"/>
    <col min="1282" max="1282" width="8.375" style="1607" customWidth="1"/>
    <col min="1283" max="1283" width="8.125" style="1607" customWidth="1"/>
    <col min="1284" max="1290" width="9.625" style="1607" customWidth="1"/>
    <col min="1291" max="1291" width="7.875" style="1607" customWidth="1"/>
    <col min="1292" max="1292" width="4.625" style="1607" customWidth="1"/>
    <col min="1293" max="1293" width="6.25" style="1607" customWidth="1"/>
    <col min="1294" max="1294" width="7.875" style="1607" customWidth="1"/>
    <col min="1295" max="1295" width="4.625" style="1607" customWidth="1"/>
    <col min="1296" max="1296" width="6.25" style="1607" customWidth="1"/>
    <col min="1297" max="1297" width="4.125" style="1607" customWidth="1"/>
    <col min="1298" max="1536" width="9" style="1607"/>
    <col min="1537" max="1537" width="2.875" style="1607" customWidth="1"/>
    <col min="1538" max="1538" width="8.375" style="1607" customWidth="1"/>
    <col min="1539" max="1539" width="8.125" style="1607" customWidth="1"/>
    <col min="1540" max="1546" width="9.625" style="1607" customWidth="1"/>
    <col min="1547" max="1547" width="7.875" style="1607" customWidth="1"/>
    <col min="1548" max="1548" width="4.625" style="1607" customWidth="1"/>
    <col min="1549" max="1549" width="6.25" style="1607" customWidth="1"/>
    <col min="1550" max="1550" width="7.875" style="1607" customWidth="1"/>
    <col min="1551" max="1551" width="4.625" style="1607" customWidth="1"/>
    <col min="1552" max="1552" width="6.25" style="1607" customWidth="1"/>
    <col min="1553" max="1553" width="4.125" style="1607" customWidth="1"/>
    <col min="1554" max="1792" width="9" style="1607"/>
    <col min="1793" max="1793" width="2.875" style="1607" customWidth="1"/>
    <col min="1794" max="1794" width="8.375" style="1607" customWidth="1"/>
    <col min="1795" max="1795" width="8.125" style="1607" customWidth="1"/>
    <col min="1796" max="1802" width="9.625" style="1607" customWidth="1"/>
    <col min="1803" max="1803" width="7.875" style="1607" customWidth="1"/>
    <col min="1804" max="1804" width="4.625" style="1607" customWidth="1"/>
    <col min="1805" max="1805" width="6.25" style="1607" customWidth="1"/>
    <col min="1806" max="1806" width="7.875" style="1607" customWidth="1"/>
    <col min="1807" max="1807" width="4.625" style="1607" customWidth="1"/>
    <col min="1808" max="1808" width="6.25" style="1607" customWidth="1"/>
    <col min="1809" max="1809" width="4.125" style="1607" customWidth="1"/>
    <col min="1810" max="2048" width="9" style="1607"/>
    <col min="2049" max="2049" width="2.875" style="1607" customWidth="1"/>
    <col min="2050" max="2050" width="8.375" style="1607" customWidth="1"/>
    <col min="2051" max="2051" width="8.125" style="1607" customWidth="1"/>
    <col min="2052" max="2058" width="9.625" style="1607" customWidth="1"/>
    <col min="2059" max="2059" width="7.875" style="1607" customWidth="1"/>
    <col min="2060" max="2060" width="4.625" style="1607" customWidth="1"/>
    <col min="2061" max="2061" width="6.25" style="1607" customWidth="1"/>
    <col min="2062" max="2062" width="7.875" style="1607" customWidth="1"/>
    <col min="2063" max="2063" width="4.625" style="1607" customWidth="1"/>
    <col min="2064" max="2064" width="6.25" style="1607" customWidth="1"/>
    <col min="2065" max="2065" width="4.125" style="1607" customWidth="1"/>
    <col min="2066" max="2304" width="9" style="1607"/>
    <col min="2305" max="2305" width="2.875" style="1607" customWidth="1"/>
    <col min="2306" max="2306" width="8.375" style="1607" customWidth="1"/>
    <col min="2307" max="2307" width="8.125" style="1607" customWidth="1"/>
    <col min="2308" max="2314" width="9.625" style="1607" customWidth="1"/>
    <col min="2315" max="2315" width="7.875" style="1607" customWidth="1"/>
    <col min="2316" max="2316" width="4.625" style="1607" customWidth="1"/>
    <col min="2317" max="2317" width="6.25" style="1607" customWidth="1"/>
    <col min="2318" max="2318" width="7.875" style="1607" customWidth="1"/>
    <col min="2319" max="2319" width="4.625" style="1607" customWidth="1"/>
    <col min="2320" max="2320" width="6.25" style="1607" customWidth="1"/>
    <col min="2321" max="2321" width="4.125" style="1607" customWidth="1"/>
    <col min="2322" max="2560" width="9" style="1607"/>
    <col min="2561" max="2561" width="2.875" style="1607" customWidth="1"/>
    <col min="2562" max="2562" width="8.375" style="1607" customWidth="1"/>
    <col min="2563" max="2563" width="8.125" style="1607" customWidth="1"/>
    <col min="2564" max="2570" width="9.625" style="1607" customWidth="1"/>
    <col min="2571" max="2571" width="7.875" style="1607" customWidth="1"/>
    <col min="2572" max="2572" width="4.625" style="1607" customWidth="1"/>
    <col min="2573" max="2573" width="6.25" style="1607" customWidth="1"/>
    <col min="2574" max="2574" width="7.875" style="1607" customWidth="1"/>
    <col min="2575" max="2575" width="4.625" style="1607" customWidth="1"/>
    <col min="2576" max="2576" width="6.25" style="1607" customWidth="1"/>
    <col min="2577" max="2577" width="4.125" style="1607" customWidth="1"/>
    <col min="2578" max="2816" width="9" style="1607"/>
    <col min="2817" max="2817" width="2.875" style="1607" customWidth="1"/>
    <col min="2818" max="2818" width="8.375" style="1607" customWidth="1"/>
    <col min="2819" max="2819" width="8.125" style="1607" customWidth="1"/>
    <col min="2820" max="2826" width="9.625" style="1607" customWidth="1"/>
    <col min="2827" max="2827" width="7.875" style="1607" customWidth="1"/>
    <col min="2828" max="2828" width="4.625" style="1607" customWidth="1"/>
    <col min="2829" max="2829" width="6.25" style="1607" customWidth="1"/>
    <col min="2830" max="2830" width="7.875" style="1607" customWidth="1"/>
    <col min="2831" max="2831" width="4.625" style="1607" customWidth="1"/>
    <col min="2832" max="2832" width="6.25" style="1607" customWidth="1"/>
    <col min="2833" max="2833" width="4.125" style="1607" customWidth="1"/>
    <col min="2834" max="3072" width="9" style="1607"/>
    <col min="3073" max="3073" width="2.875" style="1607" customWidth="1"/>
    <col min="3074" max="3074" width="8.375" style="1607" customWidth="1"/>
    <col min="3075" max="3075" width="8.125" style="1607" customWidth="1"/>
    <col min="3076" max="3082" width="9.625" style="1607" customWidth="1"/>
    <col min="3083" max="3083" width="7.875" style="1607" customWidth="1"/>
    <col min="3084" max="3084" width="4.625" style="1607" customWidth="1"/>
    <col min="3085" max="3085" width="6.25" style="1607" customWidth="1"/>
    <col min="3086" max="3086" width="7.875" style="1607" customWidth="1"/>
    <col min="3087" max="3087" width="4.625" style="1607" customWidth="1"/>
    <col min="3088" max="3088" width="6.25" style="1607" customWidth="1"/>
    <col min="3089" max="3089" width="4.125" style="1607" customWidth="1"/>
    <col min="3090" max="3328" width="9" style="1607"/>
    <col min="3329" max="3329" width="2.875" style="1607" customWidth="1"/>
    <col min="3330" max="3330" width="8.375" style="1607" customWidth="1"/>
    <col min="3331" max="3331" width="8.125" style="1607" customWidth="1"/>
    <col min="3332" max="3338" width="9.625" style="1607" customWidth="1"/>
    <col min="3339" max="3339" width="7.875" style="1607" customWidth="1"/>
    <col min="3340" max="3340" width="4.625" style="1607" customWidth="1"/>
    <col min="3341" max="3341" width="6.25" style="1607" customWidth="1"/>
    <col min="3342" max="3342" width="7.875" style="1607" customWidth="1"/>
    <col min="3343" max="3343" width="4.625" style="1607" customWidth="1"/>
    <col min="3344" max="3344" width="6.25" style="1607" customWidth="1"/>
    <col min="3345" max="3345" width="4.125" style="1607" customWidth="1"/>
    <col min="3346" max="3584" width="9" style="1607"/>
    <col min="3585" max="3585" width="2.875" style="1607" customWidth="1"/>
    <col min="3586" max="3586" width="8.375" style="1607" customWidth="1"/>
    <col min="3587" max="3587" width="8.125" style="1607" customWidth="1"/>
    <col min="3588" max="3594" width="9.625" style="1607" customWidth="1"/>
    <col min="3595" max="3595" width="7.875" style="1607" customWidth="1"/>
    <col min="3596" max="3596" width="4.625" style="1607" customWidth="1"/>
    <col min="3597" max="3597" width="6.25" style="1607" customWidth="1"/>
    <col min="3598" max="3598" width="7.875" style="1607" customWidth="1"/>
    <col min="3599" max="3599" width="4.625" style="1607" customWidth="1"/>
    <col min="3600" max="3600" width="6.25" style="1607" customWidth="1"/>
    <col min="3601" max="3601" width="4.125" style="1607" customWidth="1"/>
    <col min="3602" max="3840" width="9" style="1607"/>
    <col min="3841" max="3841" width="2.875" style="1607" customWidth="1"/>
    <col min="3842" max="3842" width="8.375" style="1607" customWidth="1"/>
    <col min="3843" max="3843" width="8.125" style="1607" customWidth="1"/>
    <col min="3844" max="3850" width="9.625" style="1607" customWidth="1"/>
    <col min="3851" max="3851" width="7.875" style="1607" customWidth="1"/>
    <col min="3852" max="3852" width="4.625" style="1607" customWidth="1"/>
    <col min="3853" max="3853" width="6.25" style="1607" customWidth="1"/>
    <col min="3854" max="3854" width="7.875" style="1607" customWidth="1"/>
    <col min="3855" max="3855" width="4.625" style="1607" customWidth="1"/>
    <col min="3856" max="3856" width="6.25" style="1607" customWidth="1"/>
    <col min="3857" max="3857" width="4.125" style="1607" customWidth="1"/>
    <col min="3858" max="4096" width="9" style="1607"/>
    <col min="4097" max="4097" width="2.875" style="1607" customWidth="1"/>
    <col min="4098" max="4098" width="8.375" style="1607" customWidth="1"/>
    <col min="4099" max="4099" width="8.125" style="1607" customWidth="1"/>
    <col min="4100" max="4106" width="9.625" style="1607" customWidth="1"/>
    <col min="4107" max="4107" width="7.875" style="1607" customWidth="1"/>
    <col min="4108" max="4108" width="4.625" style="1607" customWidth="1"/>
    <col min="4109" max="4109" width="6.25" style="1607" customWidth="1"/>
    <col min="4110" max="4110" width="7.875" style="1607" customWidth="1"/>
    <col min="4111" max="4111" width="4.625" style="1607" customWidth="1"/>
    <col min="4112" max="4112" width="6.25" style="1607" customWidth="1"/>
    <col min="4113" max="4113" width="4.125" style="1607" customWidth="1"/>
    <col min="4114" max="4352" width="9" style="1607"/>
    <col min="4353" max="4353" width="2.875" style="1607" customWidth="1"/>
    <col min="4354" max="4354" width="8.375" style="1607" customWidth="1"/>
    <col min="4355" max="4355" width="8.125" style="1607" customWidth="1"/>
    <col min="4356" max="4362" width="9.625" style="1607" customWidth="1"/>
    <col min="4363" max="4363" width="7.875" style="1607" customWidth="1"/>
    <col min="4364" max="4364" width="4.625" style="1607" customWidth="1"/>
    <col min="4365" max="4365" width="6.25" style="1607" customWidth="1"/>
    <col min="4366" max="4366" width="7.875" style="1607" customWidth="1"/>
    <col min="4367" max="4367" width="4.625" style="1607" customWidth="1"/>
    <col min="4368" max="4368" width="6.25" style="1607" customWidth="1"/>
    <col min="4369" max="4369" width="4.125" style="1607" customWidth="1"/>
    <col min="4370" max="4608" width="9" style="1607"/>
    <col min="4609" max="4609" width="2.875" style="1607" customWidth="1"/>
    <col min="4610" max="4610" width="8.375" style="1607" customWidth="1"/>
    <col min="4611" max="4611" width="8.125" style="1607" customWidth="1"/>
    <col min="4612" max="4618" width="9.625" style="1607" customWidth="1"/>
    <col min="4619" max="4619" width="7.875" style="1607" customWidth="1"/>
    <col min="4620" max="4620" width="4.625" style="1607" customWidth="1"/>
    <col min="4621" max="4621" width="6.25" style="1607" customWidth="1"/>
    <col min="4622" max="4622" width="7.875" style="1607" customWidth="1"/>
    <col min="4623" max="4623" width="4.625" style="1607" customWidth="1"/>
    <col min="4624" max="4624" width="6.25" style="1607" customWidth="1"/>
    <col min="4625" max="4625" width="4.125" style="1607" customWidth="1"/>
    <col min="4626" max="4864" width="9" style="1607"/>
    <col min="4865" max="4865" width="2.875" style="1607" customWidth="1"/>
    <col min="4866" max="4866" width="8.375" style="1607" customWidth="1"/>
    <col min="4867" max="4867" width="8.125" style="1607" customWidth="1"/>
    <col min="4868" max="4874" width="9.625" style="1607" customWidth="1"/>
    <col min="4875" max="4875" width="7.875" style="1607" customWidth="1"/>
    <col min="4876" max="4876" width="4.625" style="1607" customWidth="1"/>
    <col min="4877" max="4877" width="6.25" style="1607" customWidth="1"/>
    <col min="4878" max="4878" width="7.875" style="1607" customWidth="1"/>
    <col min="4879" max="4879" width="4.625" style="1607" customWidth="1"/>
    <col min="4880" max="4880" width="6.25" style="1607" customWidth="1"/>
    <col min="4881" max="4881" width="4.125" style="1607" customWidth="1"/>
    <col min="4882" max="5120" width="9" style="1607"/>
    <col min="5121" max="5121" width="2.875" style="1607" customWidth="1"/>
    <col min="5122" max="5122" width="8.375" style="1607" customWidth="1"/>
    <col min="5123" max="5123" width="8.125" style="1607" customWidth="1"/>
    <col min="5124" max="5130" width="9.625" style="1607" customWidth="1"/>
    <col min="5131" max="5131" width="7.875" style="1607" customWidth="1"/>
    <col min="5132" max="5132" width="4.625" style="1607" customWidth="1"/>
    <col min="5133" max="5133" width="6.25" style="1607" customWidth="1"/>
    <col min="5134" max="5134" width="7.875" style="1607" customWidth="1"/>
    <col min="5135" max="5135" width="4.625" style="1607" customWidth="1"/>
    <col min="5136" max="5136" width="6.25" style="1607" customWidth="1"/>
    <col min="5137" max="5137" width="4.125" style="1607" customWidth="1"/>
    <col min="5138" max="5376" width="9" style="1607"/>
    <col min="5377" max="5377" width="2.875" style="1607" customWidth="1"/>
    <col min="5378" max="5378" width="8.375" style="1607" customWidth="1"/>
    <col min="5379" max="5379" width="8.125" style="1607" customWidth="1"/>
    <col min="5380" max="5386" width="9.625" style="1607" customWidth="1"/>
    <col min="5387" max="5387" width="7.875" style="1607" customWidth="1"/>
    <col min="5388" max="5388" width="4.625" style="1607" customWidth="1"/>
    <col min="5389" max="5389" width="6.25" style="1607" customWidth="1"/>
    <col min="5390" max="5390" width="7.875" style="1607" customWidth="1"/>
    <col min="5391" max="5391" width="4.625" style="1607" customWidth="1"/>
    <col min="5392" max="5392" width="6.25" style="1607" customWidth="1"/>
    <col min="5393" max="5393" width="4.125" style="1607" customWidth="1"/>
    <col min="5394" max="5632" width="9" style="1607"/>
    <col min="5633" max="5633" width="2.875" style="1607" customWidth="1"/>
    <col min="5634" max="5634" width="8.375" style="1607" customWidth="1"/>
    <col min="5635" max="5635" width="8.125" style="1607" customWidth="1"/>
    <col min="5636" max="5642" width="9.625" style="1607" customWidth="1"/>
    <col min="5643" max="5643" width="7.875" style="1607" customWidth="1"/>
    <col min="5644" max="5644" width="4.625" style="1607" customWidth="1"/>
    <col min="5645" max="5645" width="6.25" style="1607" customWidth="1"/>
    <col min="5646" max="5646" width="7.875" style="1607" customWidth="1"/>
    <col min="5647" max="5647" width="4.625" style="1607" customWidth="1"/>
    <col min="5648" max="5648" width="6.25" style="1607" customWidth="1"/>
    <col min="5649" max="5649" width="4.125" style="1607" customWidth="1"/>
    <col min="5650" max="5888" width="9" style="1607"/>
    <col min="5889" max="5889" width="2.875" style="1607" customWidth="1"/>
    <col min="5890" max="5890" width="8.375" style="1607" customWidth="1"/>
    <col min="5891" max="5891" width="8.125" style="1607" customWidth="1"/>
    <col min="5892" max="5898" width="9.625" style="1607" customWidth="1"/>
    <col min="5899" max="5899" width="7.875" style="1607" customWidth="1"/>
    <col min="5900" max="5900" width="4.625" style="1607" customWidth="1"/>
    <col min="5901" max="5901" width="6.25" style="1607" customWidth="1"/>
    <col min="5902" max="5902" width="7.875" style="1607" customWidth="1"/>
    <col min="5903" max="5903" width="4.625" style="1607" customWidth="1"/>
    <col min="5904" max="5904" width="6.25" style="1607" customWidth="1"/>
    <col min="5905" max="5905" width="4.125" style="1607" customWidth="1"/>
    <col min="5906" max="6144" width="9" style="1607"/>
    <col min="6145" max="6145" width="2.875" style="1607" customWidth="1"/>
    <col min="6146" max="6146" width="8.375" style="1607" customWidth="1"/>
    <col min="6147" max="6147" width="8.125" style="1607" customWidth="1"/>
    <col min="6148" max="6154" width="9.625" style="1607" customWidth="1"/>
    <col min="6155" max="6155" width="7.875" style="1607" customWidth="1"/>
    <col min="6156" max="6156" width="4.625" style="1607" customWidth="1"/>
    <col min="6157" max="6157" width="6.25" style="1607" customWidth="1"/>
    <col min="6158" max="6158" width="7.875" style="1607" customWidth="1"/>
    <col min="6159" max="6159" width="4.625" style="1607" customWidth="1"/>
    <col min="6160" max="6160" width="6.25" style="1607" customWidth="1"/>
    <col min="6161" max="6161" width="4.125" style="1607" customWidth="1"/>
    <col min="6162" max="6400" width="9" style="1607"/>
    <col min="6401" max="6401" width="2.875" style="1607" customWidth="1"/>
    <col min="6402" max="6402" width="8.375" style="1607" customWidth="1"/>
    <col min="6403" max="6403" width="8.125" style="1607" customWidth="1"/>
    <col min="6404" max="6410" width="9.625" style="1607" customWidth="1"/>
    <col min="6411" max="6411" width="7.875" style="1607" customWidth="1"/>
    <col min="6412" max="6412" width="4.625" style="1607" customWidth="1"/>
    <col min="6413" max="6413" width="6.25" style="1607" customWidth="1"/>
    <col min="6414" max="6414" width="7.875" style="1607" customWidth="1"/>
    <col min="6415" max="6415" width="4.625" style="1607" customWidth="1"/>
    <col min="6416" max="6416" width="6.25" style="1607" customWidth="1"/>
    <col min="6417" max="6417" width="4.125" style="1607" customWidth="1"/>
    <col min="6418" max="6656" width="9" style="1607"/>
    <col min="6657" max="6657" width="2.875" style="1607" customWidth="1"/>
    <col min="6658" max="6658" width="8.375" style="1607" customWidth="1"/>
    <col min="6659" max="6659" width="8.125" style="1607" customWidth="1"/>
    <col min="6660" max="6666" width="9.625" style="1607" customWidth="1"/>
    <col min="6667" max="6667" width="7.875" style="1607" customWidth="1"/>
    <col min="6668" max="6668" width="4.625" style="1607" customWidth="1"/>
    <col min="6669" max="6669" width="6.25" style="1607" customWidth="1"/>
    <col min="6670" max="6670" width="7.875" style="1607" customWidth="1"/>
    <col min="6671" max="6671" width="4.625" style="1607" customWidth="1"/>
    <col min="6672" max="6672" width="6.25" style="1607" customWidth="1"/>
    <col min="6673" max="6673" width="4.125" style="1607" customWidth="1"/>
    <col min="6674" max="6912" width="9" style="1607"/>
    <col min="6913" max="6913" width="2.875" style="1607" customWidth="1"/>
    <col min="6914" max="6914" width="8.375" style="1607" customWidth="1"/>
    <col min="6915" max="6915" width="8.125" style="1607" customWidth="1"/>
    <col min="6916" max="6922" width="9.625" style="1607" customWidth="1"/>
    <col min="6923" max="6923" width="7.875" style="1607" customWidth="1"/>
    <col min="6924" max="6924" width="4.625" style="1607" customWidth="1"/>
    <col min="6925" max="6925" width="6.25" style="1607" customWidth="1"/>
    <col min="6926" max="6926" width="7.875" style="1607" customWidth="1"/>
    <col min="6927" max="6927" width="4.625" style="1607" customWidth="1"/>
    <col min="6928" max="6928" width="6.25" style="1607" customWidth="1"/>
    <col min="6929" max="6929" width="4.125" style="1607" customWidth="1"/>
    <col min="6930" max="7168" width="9" style="1607"/>
    <col min="7169" max="7169" width="2.875" style="1607" customWidth="1"/>
    <col min="7170" max="7170" width="8.375" style="1607" customWidth="1"/>
    <col min="7171" max="7171" width="8.125" style="1607" customWidth="1"/>
    <col min="7172" max="7178" width="9.625" style="1607" customWidth="1"/>
    <col min="7179" max="7179" width="7.875" style="1607" customWidth="1"/>
    <col min="7180" max="7180" width="4.625" style="1607" customWidth="1"/>
    <col min="7181" max="7181" width="6.25" style="1607" customWidth="1"/>
    <col min="7182" max="7182" width="7.875" style="1607" customWidth="1"/>
    <col min="7183" max="7183" width="4.625" style="1607" customWidth="1"/>
    <col min="7184" max="7184" width="6.25" style="1607" customWidth="1"/>
    <col min="7185" max="7185" width="4.125" style="1607" customWidth="1"/>
    <col min="7186" max="7424" width="9" style="1607"/>
    <col min="7425" max="7425" width="2.875" style="1607" customWidth="1"/>
    <col min="7426" max="7426" width="8.375" style="1607" customWidth="1"/>
    <col min="7427" max="7427" width="8.125" style="1607" customWidth="1"/>
    <col min="7428" max="7434" width="9.625" style="1607" customWidth="1"/>
    <col min="7435" max="7435" width="7.875" style="1607" customWidth="1"/>
    <col min="7436" max="7436" width="4.625" style="1607" customWidth="1"/>
    <col min="7437" max="7437" width="6.25" style="1607" customWidth="1"/>
    <col min="7438" max="7438" width="7.875" style="1607" customWidth="1"/>
    <col min="7439" max="7439" width="4.625" style="1607" customWidth="1"/>
    <col min="7440" max="7440" width="6.25" style="1607" customWidth="1"/>
    <col min="7441" max="7441" width="4.125" style="1607" customWidth="1"/>
    <col min="7442" max="7680" width="9" style="1607"/>
    <col min="7681" max="7681" width="2.875" style="1607" customWidth="1"/>
    <col min="7682" max="7682" width="8.375" style="1607" customWidth="1"/>
    <col min="7683" max="7683" width="8.125" style="1607" customWidth="1"/>
    <col min="7684" max="7690" width="9.625" style="1607" customWidth="1"/>
    <col min="7691" max="7691" width="7.875" style="1607" customWidth="1"/>
    <col min="7692" max="7692" width="4.625" style="1607" customWidth="1"/>
    <col min="7693" max="7693" width="6.25" style="1607" customWidth="1"/>
    <col min="7694" max="7694" width="7.875" style="1607" customWidth="1"/>
    <col min="7695" max="7695" width="4.625" style="1607" customWidth="1"/>
    <col min="7696" max="7696" width="6.25" style="1607" customWidth="1"/>
    <col min="7697" max="7697" width="4.125" style="1607" customWidth="1"/>
    <col min="7698" max="7936" width="9" style="1607"/>
    <col min="7937" max="7937" width="2.875" style="1607" customWidth="1"/>
    <col min="7938" max="7938" width="8.375" style="1607" customWidth="1"/>
    <col min="7939" max="7939" width="8.125" style="1607" customWidth="1"/>
    <col min="7940" max="7946" width="9.625" style="1607" customWidth="1"/>
    <col min="7947" max="7947" width="7.875" style="1607" customWidth="1"/>
    <col min="7948" max="7948" width="4.625" style="1607" customWidth="1"/>
    <col min="7949" max="7949" width="6.25" style="1607" customWidth="1"/>
    <col min="7950" max="7950" width="7.875" style="1607" customWidth="1"/>
    <col min="7951" max="7951" width="4.625" style="1607" customWidth="1"/>
    <col min="7952" max="7952" width="6.25" style="1607" customWidth="1"/>
    <col min="7953" max="7953" width="4.125" style="1607" customWidth="1"/>
    <col min="7954" max="8192" width="9" style="1607"/>
    <col min="8193" max="8193" width="2.875" style="1607" customWidth="1"/>
    <col min="8194" max="8194" width="8.375" style="1607" customWidth="1"/>
    <col min="8195" max="8195" width="8.125" style="1607" customWidth="1"/>
    <col min="8196" max="8202" width="9.625" style="1607" customWidth="1"/>
    <col min="8203" max="8203" width="7.875" style="1607" customWidth="1"/>
    <col min="8204" max="8204" width="4.625" style="1607" customWidth="1"/>
    <col min="8205" max="8205" width="6.25" style="1607" customWidth="1"/>
    <col min="8206" max="8206" width="7.875" style="1607" customWidth="1"/>
    <col min="8207" max="8207" width="4.625" style="1607" customWidth="1"/>
    <col min="8208" max="8208" width="6.25" style="1607" customWidth="1"/>
    <col min="8209" max="8209" width="4.125" style="1607" customWidth="1"/>
    <col min="8210" max="8448" width="9" style="1607"/>
    <col min="8449" max="8449" width="2.875" style="1607" customWidth="1"/>
    <col min="8450" max="8450" width="8.375" style="1607" customWidth="1"/>
    <col min="8451" max="8451" width="8.125" style="1607" customWidth="1"/>
    <col min="8452" max="8458" width="9.625" style="1607" customWidth="1"/>
    <col min="8459" max="8459" width="7.875" style="1607" customWidth="1"/>
    <col min="8460" max="8460" width="4.625" style="1607" customWidth="1"/>
    <col min="8461" max="8461" width="6.25" style="1607" customWidth="1"/>
    <col min="8462" max="8462" width="7.875" style="1607" customWidth="1"/>
    <col min="8463" max="8463" width="4.625" style="1607" customWidth="1"/>
    <col min="8464" max="8464" width="6.25" style="1607" customWidth="1"/>
    <col min="8465" max="8465" width="4.125" style="1607" customWidth="1"/>
    <col min="8466" max="8704" width="9" style="1607"/>
    <col min="8705" max="8705" width="2.875" style="1607" customWidth="1"/>
    <col min="8706" max="8706" width="8.375" style="1607" customWidth="1"/>
    <col min="8707" max="8707" width="8.125" style="1607" customWidth="1"/>
    <col min="8708" max="8714" width="9.625" style="1607" customWidth="1"/>
    <col min="8715" max="8715" width="7.875" style="1607" customWidth="1"/>
    <col min="8716" max="8716" width="4.625" style="1607" customWidth="1"/>
    <col min="8717" max="8717" width="6.25" style="1607" customWidth="1"/>
    <col min="8718" max="8718" width="7.875" style="1607" customWidth="1"/>
    <col min="8719" max="8719" width="4.625" style="1607" customWidth="1"/>
    <col min="8720" max="8720" width="6.25" style="1607" customWidth="1"/>
    <col min="8721" max="8721" width="4.125" style="1607" customWidth="1"/>
    <col min="8722" max="8960" width="9" style="1607"/>
    <col min="8961" max="8961" width="2.875" style="1607" customWidth="1"/>
    <col min="8962" max="8962" width="8.375" style="1607" customWidth="1"/>
    <col min="8963" max="8963" width="8.125" style="1607" customWidth="1"/>
    <col min="8964" max="8970" width="9.625" style="1607" customWidth="1"/>
    <col min="8971" max="8971" width="7.875" style="1607" customWidth="1"/>
    <col min="8972" max="8972" width="4.625" style="1607" customWidth="1"/>
    <col min="8973" max="8973" width="6.25" style="1607" customWidth="1"/>
    <col min="8974" max="8974" width="7.875" style="1607" customWidth="1"/>
    <col min="8975" max="8975" width="4.625" style="1607" customWidth="1"/>
    <col min="8976" max="8976" width="6.25" style="1607" customWidth="1"/>
    <col min="8977" max="8977" width="4.125" style="1607" customWidth="1"/>
    <col min="8978" max="9216" width="9" style="1607"/>
    <col min="9217" max="9217" width="2.875" style="1607" customWidth="1"/>
    <col min="9218" max="9218" width="8.375" style="1607" customWidth="1"/>
    <col min="9219" max="9219" width="8.125" style="1607" customWidth="1"/>
    <col min="9220" max="9226" width="9.625" style="1607" customWidth="1"/>
    <col min="9227" max="9227" width="7.875" style="1607" customWidth="1"/>
    <col min="9228" max="9228" width="4.625" style="1607" customWidth="1"/>
    <col min="9229" max="9229" width="6.25" style="1607" customWidth="1"/>
    <col min="9230" max="9230" width="7.875" style="1607" customWidth="1"/>
    <col min="9231" max="9231" width="4.625" style="1607" customWidth="1"/>
    <col min="9232" max="9232" width="6.25" style="1607" customWidth="1"/>
    <col min="9233" max="9233" width="4.125" style="1607" customWidth="1"/>
    <col min="9234" max="9472" width="9" style="1607"/>
    <col min="9473" max="9473" width="2.875" style="1607" customWidth="1"/>
    <col min="9474" max="9474" width="8.375" style="1607" customWidth="1"/>
    <col min="9475" max="9475" width="8.125" style="1607" customWidth="1"/>
    <col min="9476" max="9482" width="9.625" style="1607" customWidth="1"/>
    <col min="9483" max="9483" width="7.875" style="1607" customWidth="1"/>
    <col min="9484" max="9484" width="4.625" style="1607" customWidth="1"/>
    <col min="9485" max="9485" width="6.25" style="1607" customWidth="1"/>
    <col min="9486" max="9486" width="7.875" style="1607" customWidth="1"/>
    <col min="9487" max="9487" width="4.625" style="1607" customWidth="1"/>
    <col min="9488" max="9488" width="6.25" style="1607" customWidth="1"/>
    <col min="9489" max="9489" width="4.125" style="1607" customWidth="1"/>
    <col min="9490" max="9728" width="9" style="1607"/>
    <col min="9729" max="9729" width="2.875" style="1607" customWidth="1"/>
    <col min="9730" max="9730" width="8.375" style="1607" customWidth="1"/>
    <col min="9731" max="9731" width="8.125" style="1607" customWidth="1"/>
    <col min="9732" max="9738" width="9.625" style="1607" customWidth="1"/>
    <col min="9739" max="9739" width="7.875" style="1607" customWidth="1"/>
    <col min="9740" max="9740" width="4.625" style="1607" customWidth="1"/>
    <col min="9741" max="9741" width="6.25" style="1607" customWidth="1"/>
    <col min="9742" max="9742" width="7.875" style="1607" customWidth="1"/>
    <col min="9743" max="9743" width="4.625" style="1607" customWidth="1"/>
    <col min="9744" max="9744" width="6.25" style="1607" customWidth="1"/>
    <col min="9745" max="9745" width="4.125" style="1607" customWidth="1"/>
    <col min="9746" max="9984" width="9" style="1607"/>
    <col min="9985" max="9985" width="2.875" style="1607" customWidth="1"/>
    <col min="9986" max="9986" width="8.375" style="1607" customWidth="1"/>
    <col min="9987" max="9987" width="8.125" style="1607" customWidth="1"/>
    <col min="9988" max="9994" width="9.625" style="1607" customWidth="1"/>
    <col min="9995" max="9995" width="7.875" style="1607" customWidth="1"/>
    <col min="9996" max="9996" width="4.625" style="1607" customWidth="1"/>
    <col min="9997" max="9997" width="6.25" style="1607" customWidth="1"/>
    <col min="9998" max="9998" width="7.875" style="1607" customWidth="1"/>
    <col min="9999" max="9999" width="4.625" style="1607" customWidth="1"/>
    <col min="10000" max="10000" width="6.25" style="1607" customWidth="1"/>
    <col min="10001" max="10001" width="4.125" style="1607" customWidth="1"/>
    <col min="10002" max="10240" width="9" style="1607"/>
    <col min="10241" max="10241" width="2.875" style="1607" customWidth="1"/>
    <col min="10242" max="10242" width="8.375" style="1607" customWidth="1"/>
    <col min="10243" max="10243" width="8.125" style="1607" customWidth="1"/>
    <col min="10244" max="10250" width="9.625" style="1607" customWidth="1"/>
    <col min="10251" max="10251" width="7.875" style="1607" customWidth="1"/>
    <col min="10252" max="10252" width="4.625" style="1607" customWidth="1"/>
    <col min="10253" max="10253" width="6.25" style="1607" customWidth="1"/>
    <col min="10254" max="10254" width="7.875" style="1607" customWidth="1"/>
    <col min="10255" max="10255" width="4.625" style="1607" customWidth="1"/>
    <col min="10256" max="10256" width="6.25" style="1607" customWidth="1"/>
    <col min="10257" max="10257" width="4.125" style="1607" customWidth="1"/>
    <col min="10258" max="10496" width="9" style="1607"/>
    <col min="10497" max="10497" width="2.875" style="1607" customWidth="1"/>
    <col min="10498" max="10498" width="8.375" style="1607" customWidth="1"/>
    <col min="10499" max="10499" width="8.125" style="1607" customWidth="1"/>
    <col min="10500" max="10506" width="9.625" style="1607" customWidth="1"/>
    <col min="10507" max="10507" width="7.875" style="1607" customWidth="1"/>
    <col min="10508" max="10508" width="4.625" style="1607" customWidth="1"/>
    <col min="10509" max="10509" width="6.25" style="1607" customWidth="1"/>
    <col min="10510" max="10510" width="7.875" style="1607" customWidth="1"/>
    <col min="10511" max="10511" width="4.625" style="1607" customWidth="1"/>
    <col min="10512" max="10512" width="6.25" style="1607" customWidth="1"/>
    <col min="10513" max="10513" width="4.125" style="1607" customWidth="1"/>
    <col min="10514" max="10752" width="9" style="1607"/>
    <col min="10753" max="10753" width="2.875" style="1607" customWidth="1"/>
    <col min="10754" max="10754" width="8.375" style="1607" customWidth="1"/>
    <col min="10755" max="10755" width="8.125" style="1607" customWidth="1"/>
    <col min="10756" max="10762" width="9.625" style="1607" customWidth="1"/>
    <col min="10763" max="10763" width="7.875" style="1607" customWidth="1"/>
    <col min="10764" max="10764" width="4.625" style="1607" customWidth="1"/>
    <col min="10765" max="10765" width="6.25" style="1607" customWidth="1"/>
    <col min="10766" max="10766" width="7.875" style="1607" customWidth="1"/>
    <col min="10767" max="10767" width="4.625" style="1607" customWidth="1"/>
    <col min="10768" max="10768" width="6.25" style="1607" customWidth="1"/>
    <col min="10769" max="10769" width="4.125" style="1607" customWidth="1"/>
    <col min="10770" max="11008" width="9" style="1607"/>
    <col min="11009" max="11009" width="2.875" style="1607" customWidth="1"/>
    <col min="11010" max="11010" width="8.375" style="1607" customWidth="1"/>
    <col min="11011" max="11011" width="8.125" style="1607" customWidth="1"/>
    <col min="11012" max="11018" width="9.625" style="1607" customWidth="1"/>
    <col min="11019" max="11019" width="7.875" style="1607" customWidth="1"/>
    <col min="11020" max="11020" width="4.625" style="1607" customWidth="1"/>
    <col min="11021" max="11021" width="6.25" style="1607" customWidth="1"/>
    <col min="11022" max="11022" width="7.875" style="1607" customWidth="1"/>
    <col min="11023" max="11023" width="4.625" style="1607" customWidth="1"/>
    <col min="11024" max="11024" width="6.25" style="1607" customWidth="1"/>
    <col min="11025" max="11025" width="4.125" style="1607" customWidth="1"/>
    <col min="11026" max="11264" width="9" style="1607"/>
    <col min="11265" max="11265" width="2.875" style="1607" customWidth="1"/>
    <col min="11266" max="11266" width="8.375" style="1607" customWidth="1"/>
    <col min="11267" max="11267" width="8.125" style="1607" customWidth="1"/>
    <col min="11268" max="11274" width="9.625" style="1607" customWidth="1"/>
    <col min="11275" max="11275" width="7.875" style="1607" customWidth="1"/>
    <col min="11276" max="11276" width="4.625" style="1607" customWidth="1"/>
    <col min="11277" max="11277" width="6.25" style="1607" customWidth="1"/>
    <col min="11278" max="11278" width="7.875" style="1607" customWidth="1"/>
    <col min="11279" max="11279" width="4.625" style="1607" customWidth="1"/>
    <col min="11280" max="11280" width="6.25" style="1607" customWidth="1"/>
    <col min="11281" max="11281" width="4.125" style="1607" customWidth="1"/>
    <col min="11282" max="11520" width="9" style="1607"/>
    <col min="11521" max="11521" width="2.875" style="1607" customWidth="1"/>
    <col min="11522" max="11522" width="8.375" style="1607" customWidth="1"/>
    <col min="11523" max="11523" width="8.125" style="1607" customWidth="1"/>
    <col min="11524" max="11530" width="9.625" style="1607" customWidth="1"/>
    <col min="11531" max="11531" width="7.875" style="1607" customWidth="1"/>
    <col min="11532" max="11532" width="4.625" style="1607" customWidth="1"/>
    <col min="11533" max="11533" width="6.25" style="1607" customWidth="1"/>
    <col min="11534" max="11534" width="7.875" style="1607" customWidth="1"/>
    <col min="11535" max="11535" width="4.625" style="1607" customWidth="1"/>
    <col min="11536" max="11536" width="6.25" style="1607" customWidth="1"/>
    <col min="11537" max="11537" width="4.125" style="1607" customWidth="1"/>
    <col min="11538" max="11776" width="9" style="1607"/>
    <col min="11777" max="11777" width="2.875" style="1607" customWidth="1"/>
    <col min="11778" max="11778" width="8.375" style="1607" customWidth="1"/>
    <col min="11779" max="11779" width="8.125" style="1607" customWidth="1"/>
    <col min="11780" max="11786" width="9.625" style="1607" customWidth="1"/>
    <col min="11787" max="11787" width="7.875" style="1607" customWidth="1"/>
    <col min="11788" max="11788" width="4.625" style="1607" customWidth="1"/>
    <col min="11789" max="11789" width="6.25" style="1607" customWidth="1"/>
    <col min="11790" max="11790" width="7.875" style="1607" customWidth="1"/>
    <col min="11791" max="11791" width="4.625" style="1607" customWidth="1"/>
    <col min="11792" max="11792" width="6.25" style="1607" customWidth="1"/>
    <col min="11793" max="11793" width="4.125" style="1607" customWidth="1"/>
    <col min="11794" max="12032" width="9" style="1607"/>
    <col min="12033" max="12033" width="2.875" style="1607" customWidth="1"/>
    <col min="12034" max="12034" width="8.375" style="1607" customWidth="1"/>
    <col min="12035" max="12035" width="8.125" style="1607" customWidth="1"/>
    <col min="12036" max="12042" width="9.625" style="1607" customWidth="1"/>
    <col min="12043" max="12043" width="7.875" style="1607" customWidth="1"/>
    <col min="12044" max="12044" width="4.625" style="1607" customWidth="1"/>
    <col min="12045" max="12045" width="6.25" style="1607" customWidth="1"/>
    <col min="12046" max="12046" width="7.875" style="1607" customWidth="1"/>
    <col min="12047" max="12047" width="4.625" style="1607" customWidth="1"/>
    <col min="12048" max="12048" width="6.25" style="1607" customWidth="1"/>
    <col min="12049" max="12049" width="4.125" style="1607" customWidth="1"/>
    <col min="12050" max="12288" width="9" style="1607"/>
    <col min="12289" max="12289" width="2.875" style="1607" customWidth="1"/>
    <col min="12290" max="12290" width="8.375" style="1607" customWidth="1"/>
    <col min="12291" max="12291" width="8.125" style="1607" customWidth="1"/>
    <col min="12292" max="12298" width="9.625" style="1607" customWidth="1"/>
    <col min="12299" max="12299" width="7.875" style="1607" customWidth="1"/>
    <col min="12300" max="12300" width="4.625" style="1607" customWidth="1"/>
    <col min="12301" max="12301" width="6.25" style="1607" customWidth="1"/>
    <col min="12302" max="12302" width="7.875" style="1607" customWidth="1"/>
    <col min="12303" max="12303" width="4.625" style="1607" customWidth="1"/>
    <col min="12304" max="12304" width="6.25" style="1607" customWidth="1"/>
    <col min="12305" max="12305" width="4.125" style="1607" customWidth="1"/>
    <col min="12306" max="12544" width="9" style="1607"/>
    <col min="12545" max="12545" width="2.875" style="1607" customWidth="1"/>
    <col min="12546" max="12546" width="8.375" style="1607" customWidth="1"/>
    <col min="12547" max="12547" width="8.125" style="1607" customWidth="1"/>
    <col min="12548" max="12554" width="9.625" style="1607" customWidth="1"/>
    <col min="12555" max="12555" width="7.875" style="1607" customWidth="1"/>
    <col min="12556" max="12556" width="4.625" style="1607" customWidth="1"/>
    <col min="12557" max="12557" width="6.25" style="1607" customWidth="1"/>
    <col min="12558" max="12558" width="7.875" style="1607" customWidth="1"/>
    <col min="12559" max="12559" width="4.625" style="1607" customWidth="1"/>
    <col min="12560" max="12560" width="6.25" style="1607" customWidth="1"/>
    <col min="12561" max="12561" width="4.125" style="1607" customWidth="1"/>
    <col min="12562" max="12800" width="9" style="1607"/>
    <col min="12801" max="12801" width="2.875" style="1607" customWidth="1"/>
    <col min="12802" max="12802" width="8.375" style="1607" customWidth="1"/>
    <col min="12803" max="12803" width="8.125" style="1607" customWidth="1"/>
    <col min="12804" max="12810" width="9.625" style="1607" customWidth="1"/>
    <col min="12811" max="12811" width="7.875" style="1607" customWidth="1"/>
    <col min="12812" max="12812" width="4.625" style="1607" customWidth="1"/>
    <col min="12813" max="12813" width="6.25" style="1607" customWidth="1"/>
    <col min="12814" max="12814" width="7.875" style="1607" customWidth="1"/>
    <col min="12815" max="12815" width="4.625" style="1607" customWidth="1"/>
    <col min="12816" max="12816" width="6.25" style="1607" customWidth="1"/>
    <col min="12817" max="12817" width="4.125" style="1607" customWidth="1"/>
    <col min="12818" max="13056" width="9" style="1607"/>
    <col min="13057" max="13057" width="2.875" style="1607" customWidth="1"/>
    <col min="13058" max="13058" width="8.375" style="1607" customWidth="1"/>
    <col min="13059" max="13059" width="8.125" style="1607" customWidth="1"/>
    <col min="13060" max="13066" width="9.625" style="1607" customWidth="1"/>
    <col min="13067" max="13067" width="7.875" style="1607" customWidth="1"/>
    <col min="13068" max="13068" width="4.625" style="1607" customWidth="1"/>
    <col min="13069" max="13069" width="6.25" style="1607" customWidth="1"/>
    <col min="13070" max="13070" width="7.875" style="1607" customWidth="1"/>
    <col min="13071" max="13071" width="4.625" style="1607" customWidth="1"/>
    <col min="13072" max="13072" width="6.25" style="1607" customWidth="1"/>
    <col min="13073" max="13073" width="4.125" style="1607" customWidth="1"/>
    <col min="13074" max="13312" width="9" style="1607"/>
    <col min="13313" max="13313" width="2.875" style="1607" customWidth="1"/>
    <col min="13314" max="13314" width="8.375" style="1607" customWidth="1"/>
    <col min="13315" max="13315" width="8.125" style="1607" customWidth="1"/>
    <col min="13316" max="13322" width="9.625" style="1607" customWidth="1"/>
    <col min="13323" max="13323" width="7.875" style="1607" customWidth="1"/>
    <col min="13324" max="13324" width="4.625" style="1607" customWidth="1"/>
    <col min="13325" max="13325" width="6.25" style="1607" customWidth="1"/>
    <col min="13326" max="13326" width="7.875" style="1607" customWidth="1"/>
    <col min="13327" max="13327" width="4.625" style="1607" customWidth="1"/>
    <col min="13328" max="13328" width="6.25" style="1607" customWidth="1"/>
    <col min="13329" max="13329" width="4.125" style="1607" customWidth="1"/>
    <col min="13330" max="13568" width="9" style="1607"/>
    <col min="13569" max="13569" width="2.875" style="1607" customWidth="1"/>
    <col min="13570" max="13570" width="8.375" style="1607" customWidth="1"/>
    <col min="13571" max="13571" width="8.125" style="1607" customWidth="1"/>
    <col min="13572" max="13578" width="9.625" style="1607" customWidth="1"/>
    <col min="13579" max="13579" width="7.875" style="1607" customWidth="1"/>
    <col min="13580" max="13580" width="4.625" style="1607" customWidth="1"/>
    <col min="13581" max="13581" width="6.25" style="1607" customWidth="1"/>
    <col min="13582" max="13582" width="7.875" style="1607" customWidth="1"/>
    <col min="13583" max="13583" width="4.625" style="1607" customWidth="1"/>
    <col min="13584" max="13584" width="6.25" style="1607" customWidth="1"/>
    <col min="13585" max="13585" width="4.125" style="1607" customWidth="1"/>
    <col min="13586" max="13824" width="9" style="1607"/>
    <col min="13825" max="13825" width="2.875" style="1607" customWidth="1"/>
    <col min="13826" max="13826" width="8.375" style="1607" customWidth="1"/>
    <col min="13827" max="13827" width="8.125" style="1607" customWidth="1"/>
    <col min="13828" max="13834" width="9.625" style="1607" customWidth="1"/>
    <col min="13835" max="13835" width="7.875" style="1607" customWidth="1"/>
    <col min="13836" max="13836" width="4.625" style="1607" customWidth="1"/>
    <col min="13837" max="13837" width="6.25" style="1607" customWidth="1"/>
    <col min="13838" max="13838" width="7.875" style="1607" customWidth="1"/>
    <col min="13839" max="13839" width="4.625" style="1607" customWidth="1"/>
    <col min="13840" max="13840" width="6.25" style="1607" customWidth="1"/>
    <col min="13841" max="13841" width="4.125" style="1607" customWidth="1"/>
    <col min="13842" max="14080" width="9" style="1607"/>
    <col min="14081" max="14081" width="2.875" style="1607" customWidth="1"/>
    <col min="14082" max="14082" width="8.375" style="1607" customWidth="1"/>
    <col min="14083" max="14083" width="8.125" style="1607" customWidth="1"/>
    <col min="14084" max="14090" width="9.625" style="1607" customWidth="1"/>
    <col min="14091" max="14091" width="7.875" style="1607" customWidth="1"/>
    <col min="14092" max="14092" width="4.625" style="1607" customWidth="1"/>
    <col min="14093" max="14093" width="6.25" style="1607" customWidth="1"/>
    <col min="14094" max="14094" width="7.875" style="1607" customWidth="1"/>
    <col min="14095" max="14095" width="4.625" style="1607" customWidth="1"/>
    <col min="14096" max="14096" width="6.25" style="1607" customWidth="1"/>
    <col min="14097" max="14097" width="4.125" style="1607" customWidth="1"/>
    <col min="14098" max="14336" width="9" style="1607"/>
    <col min="14337" max="14337" width="2.875" style="1607" customWidth="1"/>
    <col min="14338" max="14338" width="8.375" style="1607" customWidth="1"/>
    <col min="14339" max="14339" width="8.125" style="1607" customWidth="1"/>
    <col min="14340" max="14346" width="9.625" style="1607" customWidth="1"/>
    <col min="14347" max="14347" width="7.875" style="1607" customWidth="1"/>
    <col min="14348" max="14348" width="4.625" style="1607" customWidth="1"/>
    <col min="14349" max="14349" width="6.25" style="1607" customWidth="1"/>
    <col min="14350" max="14350" width="7.875" style="1607" customWidth="1"/>
    <col min="14351" max="14351" width="4.625" style="1607" customWidth="1"/>
    <col min="14352" max="14352" width="6.25" style="1607" customWidth="1"/>
    <col min="14353" max="14353" width="4.125" style="1607" customWidth="1"/>
    <col min="14354" max="14592" width="9" style="1607"/>
    <col min="14593" max="14593" width="2.875" style="1607" customWidth="1"/>
    <col min="14594" max="14594" width="8.375" style="1607" customWidth="1"/>
    <col min="14595" max="14595" width="8.125" style="1607" customWidth="1"/>
    <col min="14596" max="14602" width="9.625" style="1607" customWidth="1"/>
    <col min="14603" max="14603" width="7.875" style="1607" customWidth="1"/>
    <col min="14604" max="14604" width="4.625" style="1607" customWidth="1"/>
    <col min="14605" max="14605" width="6.25" style="1607" customWidth="1"/>
    <col min="14606" max="14606" width="7.875" style="1607" customWidth="1"/>
    <col min="14607" max="14607" width="4.625" style="1607" customWidth="1"/>
    <col min="14608" max="14608" width="6.25" style="1607" customWidth="1"/>
    <col min="14609" max="14609" width="4.125" style="1607" customWidth="1"/>
    <col min="14610" max="14848" width="9" style="1607"/>
    <col min="14849" max="14849" width="2.875" style="1607" customWidth="1"/>
    <col min="14850" max="14850" width="8.375" style="1607" customWidth="1"/>
    <col min="14851" max="14851" width="8.125" style="1607" customWidth="1"/>
    <col min="14852" max="14858" width="9.625" style="1607" customWidth="1"/>
    <col min="14859" max="14859" width="7.875" style="1607" customWidth="1"/>
    <col min="14860" max="14860" width="4.625" style="1607" customWidth="1"/>
    <col min="14861" max="14861" width="6.25" style="1607" customWidth="1"/>
    <col min="14862" max="14862" width="7.875" style="1607" customWidth="1"/>
    <col min="14863" max="14863" width="4.625" style="1607" customWidth="1"/>
    <col min="14864" max="14864" width="6.25" style="1607" customWidth="1"/>
    <col min="14865" max="14865" width="4.125" style="1607" customWidth="1"/>
    <col min="14866" max="15104" width="9" style="1607"/>
    <col min="15105" max="15105" width="2.875" style="1607" customWidth="1"/>
    <col min="15106" max="15106" width="8.375" style="1607" customWidth="1"/>
    <col min="15107" max="15107" width="8.125" style="1607" customWidth="1"/>
    <col min="15108" max="15114" width="9.625" style="1607" customWidth="1"/>
    <col min="15115" max="15115" width="7.875" style="1607" customWidth="1"/>
    <col min="15116" max="15116" width="4.625" style="1607" customWidth="1"/>
    <col min="15117" max="15117" width="6.25" style="1607" customWidth="1"/>
    <col min="15118" max="15118" width="7.875" style="1607" customWidth="1"/>
    <col min="15119" max="15119" width="4.625" style="1607" customWidth="1"/>
    <col min="15120" max="15120" width="6.25" style="1607" customWidth="1"/>
    <col min="15121" max="15121" width="4.125" style="1607" customWidth="1"/>
    <col min="15122" max="15360" width="9" style="1607"/>
    <col min="15361" max="15361" width="2.875" style="1607" customWidth="1"/>
    <col min="15362" max="15362" width="8.375" style="1607" customWidth="1"/>
    <col min="15363" max="15363" width="8.125" style="1607" customWidth="1"/>
    <col min="15364" max="15370" width="9.625" style="1607" customWidth="1"/>
    <col min="15371" max="15371" width="7.875" style="1607" customWidth="1"/>
    <col min="15372" max="15372" width="4.625" style="1607" customWidth="1"/>
    <col min="15373" max="15373" width="6.25" style="1607" customWidth="1"/>
    <col min="15374" max="15374" width="7.875" style="1607" customWidth="1"/>
    <col min="15375" max="15375" width="4.625" style="1607" customWidth="1"/>
    <col min="15376" max="15376" width="6.25" style="1607" customWidth="1"/>
    <col min="15377" max="15377" width="4.125" style="1607" customWidth="1"/>
    <col min="15378" max="15616" width="9" style="1607"/>
    <col min="15617" max="15617" width="2.875" style="1607" customWidth="1"/>
    <col min="15618" max="15618" width="8.375" style="1607" customWidth="1"/>
    <col min="15619" max="15619" width="8.125" style="1607" customWidth="1"/>
    <col min="15620" max="15626" width="9.625" style="1607" customWidth="1"/>
    <col min="15627" max="15627" width="7.875" style="1607" customWidth="1"/>
    <col min="15628" max="15628" width="4.625" style="1607" customWidth="1"/>
    <col min="15629" max="15629" width="6.25" style="1607" customWidth="1"/>
    <col min="15630" max="15630" width="7.875" style="1607" customWidth="1"/>
    <col min="15631" max="15631" width="4.625" style="1607" customWidth="1"/>
    <col min="15632" max="15632" width="6.25" style="1607" customWidth="1"/>
    <col min="15633" max="15633" width="4.125" style="1607" customWidth="1"/>
    <col min="15634" max="15872" width="9" style="1607"/>
    <col min="15873" max="15873" width="2.875" style="1607" customWidth="1"/>
    <col min="15874" max="15874" width="8.375" style="1607" customWidth="1"/>
    <col min="15875" max="15875" width="8.125" style="1607" customWidth="1"/>
    <col min="15876" max="15882" width="9.625" style="1607" customWidth="1"/>
    <col min="15883" max="15883" width="7.875" style="1607" customWidth="1"/>
    <col min="15884" max="15884" width="4.625" style="1607" customWidth="1"/>
    <col min="15885" max="15885" width="6.25" style="1607" customWidth="1"/>
    <col min="15886" max="15886" width="7.875" style="1607" customWidth="1"/>
    <col min="15887" max="15887" width="4.625" style="1607" customWidth="1"/>
    <col min="15888" max="15888" width="6.25" style="1607" customWidth="1"/>
    <col min="15889" max="15889" width="4.125" style="1607" customWidth="1"/>
    <col min="15890" max="16128" width="9" style="1607"/>
    <col min="16129" max="16129" width="2.875" style="1607" customWidth="1"/>
    <col min="16130" max="16130" width="8.375" style="1607" customWidth="1"/>
    <col min="16131" max="16131" width="8.125" style="1607" customWidth="1"/>
    <col min="16132" max="16138" width="9.625" style="1607" customWidth="1"/>
    <col min="16139" max="16139" width="7.875" style="1607" customWidth="1"/>
    <col min="16140" max="16140" width="4.625" style="1607" customWidth="1"/>
    <col min="16141" max="16141" width="6.25" style="1607" customWidth="1"/>
    <col min="16142" max="16142" width="7.875" style="1607" customWidth="1"/>
    <col min="16143" max="16143" width="4.625" style="1607" customWidth="1"/>
    <col min="16144" max="16144" width="6.25" style="1607" customWidth="1"/>
    <col min="16145" max="16145" width="4.125" style="1607" customWidth="1"/>
    <col min="16146" max="16384" width="9" style="1607"/>
  </cols>
  <sheetData>
    <row r="1" spans="1:16" ht="17.25">
      <c r="A1" s="1605" t="s">
        <v>976</v>
      </c>
      <c r="B1" s="1605"/>
    </row>
    <row r="2" spans="1:16">
      <c r="A2" s="1083"/>
      <c r="B2" s="1083"/>
      <c r="C2" s="1609"/>
      <c r="D2" s="1609"/>
      <c r="E2" s="201"/>
      <c r="F2" s="1083"/>
      <c r="G2" s="1134"/>
      <c r="H2" s="201"/>
      <c r="I2" s="1083"/>
      <c r="J2" s="1134"/>
    </row>
    <row r="3" spans="1:16" s="1612" customFormat="1" ht="17.25" customHeight="1">
      <c r="A3" s="1610"/>
      <c r="B3" s="1611" t="s">
        <v>236</v>
      </c>
      <c r="C3" s="1611"/>
      <c r="D3" s="1611"/>
      <c r="E3" s="1611"/>
      <c r="F3" s="1611"/>
      <c r="G3" s="1611"/>
      <c r="H3" s="1611"/>
      <c r="I3" s="1611"/>
      <c r="J3" s="1611"/>
      <c r="K3" s="23"/>
      <c r="M3" s="1613"/>
      <c r="N3" s="23"/>
      <c r="P3" s="1613"/>
    </row>
    <row r="4" spans="1:16" s="1612" customFormat="1" ht="17.25" customHeight="1">
      <c r="A4" s="1610"/>
      <c r="B4" s="1614"/>
      <c r="C4" s="1615"/>
      <c r="D4" s="1615"/>
      <c r="E4" s="1615"/>
      <c r="F4" s="1615"/>
      <c r="G4" s="1083"/>
      <c r="H4" s="1609"/>
      <c r="I4" s="1083"/>
      <c r="J4" s="202"/>
      <c r="K4" s="23"/>
      <c r="M4" s="1613"/>
      <c r="N4" s="23"/>
      <c r="P4" s="1613"/>
    </row>
    <row r="5" spans="1:16" s="1612" customFormat="1" ht="18" customHeight="1" thickBot="1">
      <c r="A5" s="1083"/>
      <c r="B5" s="1616" t="s">
        <v>977</v>
      </c>
      <c r="C5" s="1616"/>
      <c r="D5" s="1616"/>
      <c r="E5" s="1616"/>
      <c r="F5" s="1616"/>
      <c r="G5" s="1616"/>
      <c r="H5" s="1616"/>
      <c r="I5" s="1616"/>
      <c r="J5" s="1616"/>
      <c r="K5" s="475"/>
      <c r="M5" s="1613"/>
      <c r="N5" s="23"/>
      <c r="O5" s="1617"/>
      <c r="P5" s="1613"/>
    </row>
    <row r="6" spans="1:16" s="1338" customFormat="1" ht="21" customHeight="1">
      <c r="A6" s="1134"/>
      <c r="B6" s="1618" t="s">
        <v>237</v>
      </c>
      <c r="C6" s="1619"/>
      <c r="D6" s="1620" t="s">
        <v>96</v>
      </c>
      <c r="E6" s="615" t="s">
        <v>238</v>
      </c>
      <c r="F6" s="1621" t="s">
        <v>239</v>
      </c>
      <c r="G6" s="1622"/>
      <c r="H6" s="1623"/>
      <c r="I6" s="1620" t="s">
        <v>809</v>
      </c>
      <c r="J6" s="1624" t="s">
        <v>810</v>
      </c>
      <c r="K6" s="25"/>
      <c r="N6" s="26"/>
      <c r="O6" s="1604"/>
    </row>
    <row r="7" spans="1:16" s="1338" customFormat="1" ht="21" customHeight="1">
      <c r="A7" s="1134"/>
      <c r="B7" s="1625"/>
      <c r="C7" s="1626"/>
      <c r="D7" s="1627"/>
      <c r="E7" s="616"/>
      <c r="F7" s="203" t="s">
        <v>240</v>
      </c>
      <c r="G7" s="204" t="s">
        <v>241</v>
      </c>
      <c r="H7" s="205" t="s">
        <v>242</v>
      </c>
      <c r="I7" s="1627"/>
      <c r="J7" s="1628"/>
      <c r="P7" s="1629"/>
    </row>
    <row r="8" spans="1:16" s="1338" customFormat="1" ht="21.75" customHeight="1">
      <c r="A8" s="1134"/>
      <c r="B8" s="1630" t="s">
        <v>243</v>
      </c>
      <c r="C8" s="1631"/>
      <c r="D8" s="1632">
        <v>3</v>
      </c>
      <c r="E8" s="206">
        <v>2</v>
      </c>
      <c r="F8" s="1633">
        <v>0</v>
      </c>
      <c r="G8" s="207" t="s">
        <v>811</v>
      </c>
      <c r="H8" s="208" t="s">
        <v>811</v>
      </c>
      <c r="I8" s="206">
        <v>0</v>
      </c>
      <c r="J8" s="209">
        <v>0</v>
      </c>
    </row>
    <row r="9" spans="1:16" s="1338" customFormat="1" ht="21.75" customHeight="1">
      <c r="A9" s="1134"/>
      <c r="B9" s="1634" t="s">
        <v>244</v>
      </c>
      <c r="C9" s="1635"/>
      <c r="D9" s="1636">
        <v>2</v>
      </c>
      <c r="E9" s="210">
        <v>2</v>
      </c>
      <c r="F9" s="1637">
        <v>2</v>
      </c>
      <c r="G9" s="211">
        <v>0</v>
      </c>
      <c r="H9" s="1638">
        <v>0</v>
      </c>
      <c r="I9" s="210">
        <v>0</v>
      </c>
      <c r="J9" s="212">
        <v>0</v>
      </c>
    </row>
    <row r="10" spans="1:16" s="1338" customFormat="1" ht="21.75" customHeight="1">
      <c r="A10" s="1134"/>
      <c r="B10" s="1634" t="s">
        <v>245</v>
      </c>
      <c r="C10" s="1635"/>
      <c r="D10" s="1636">
        <v>1</v>
      </c>
      <c r="E10" s="210">
        <v>0</v>
      </c>
      <c r="F10" s="1637">
        <v>1</v>
      </c>
      <c r="G10" s="211">
        <v>0</v>
      </c>
      <c r="H10" s="1638">
        <v>0</v>
      </c>
      <c r="I10" s="210">
        <v>0</v>
      </c>
      <c r="J10" s="212">
        <v>0</v>
      </c>
    </row>
    <row r="11" spans="1:16" s="1338" customFormat="1" ht="21.75" customHeight="1">
      <c r="A11" s="1134"/>
      <c r="B11" s="1634" t="s">
        <v>246</v>
      </c>
      <c r="C11" s="1635"/>
      <c r="D11" s="1636">
        <v>2</v>
      </c>
      <c r="E11" s="210">
        <v>2</v>
      </c>
      <c r="F11" s="1637">
        <v>0</v>
      </c>
      <c r="G11" s="211">
        <v>0</v>
      </c>
      <c r="H11" s="213">
        <v>0</v>
      </c>
      <c r="I11" s="210">
        <v>0</v>
      </c>
      <c r="J11" s="212">
        <v>0</v>
      </c>
    </row>
    <row r="12" spans="1:16" s="1338" customFormat="1" ht="21.75" customHeight="1">
      <c r="A12" s="1134"/>
      <c r="B12" s="1634" t="s">
        <v>247</v>
      </c>
      <c r="C12" s="1635"/>
      <c r="D12" s="1636">
        <v>2</v>
      </c>
      <c r="E12" s="210">
        <v>2</v>
      </c>
      <c r="F12" s="1637">
        <v>0</v>
      </c>
      <c r="G12" s="211">
        <v>1</v>
      </c>
      <c r="H12" s="213">
        <v>1</v>
      </c>
      <c r="I12" s="210">
        <v>0</v>
      </c>
      <c r="J12" s="212">
        <v>0</v>
      </c>
    </row>
    <row r="13" spans="1:16" s="1338" customFormat="1" ht="21.75" customHeight="1">
      <c r="A13" s="1134"/>
      <c r="B13" s="1634" t="s">
        <v>248</v>
      </c>
      <c r="C13" s="1635"/>
      <c r="D13" s="1636">
        <v>2</v>
      </c>
      <c r="E13" s="210">
        <v>2</v>
      </c>
      <c r="F13" s="1637">
        <v>1</v>
      </c>
      <c r="G13" s="211">
        <v>0</v>
      </c>
      <c r="H13" s="1638">
        <v>1</v>
      </c>
      <c r="I13" s="210">
        <v>0</v>
      </c>
      <c r="J13" s="212">
        <v>0</v>
      </c>
    </row>
    <row r="14" spans="1:16" s="1338" customFormat="1" ht="21.75" customHeight="1">
      <c r="A14" s="1134"/>
      <c r="B14" s="1634" t="s">
        <v>249</v>
      </c>
      <c r="C14" s="1635"/>
      <c r="D14" s="1636">
        <v>3</v>
      </c>
      <c r="E14" s="210">
        <v>3</v>
      </c>
      <c r="F14" s="1637">
        <v>2</v>
      </c>
      <c r="G14" s="211">
        <v>0</v>
      </c>
      <c r="H14" s="213">
        <v>0</v>
      </c>
      <c r="I14" s="210">
        <v>0</v>
      </c>
      <c r="J14" s="212">
        <v>0</v>
      </c>
    </row>
    <row r="15" spans="1:16" s="1338" customFormat="1" ht="21.75" customHeight="1">
      <c r="A15" s="1134"/>
      <c r="B15" s="1634" t="s">
        <v>250</v>
      </c>
      <c r="C15" s="1635"/>
      <c r="D15" s="1636">
        <v>3</v>
      </c>
      <c r="E15" s="210" t="s">
        <v>251</v>
      </c>
      <c r="F15" s="1637">
        <v>2</v>
      </c>
      <c r="G15" s="211">
        <v>0</v>
      </c>
      <c r="H15" s="1638">
        <v>0</v>
      </c>
      <c r="I15" s="210">
        <v>0</v>
      </c>
      <c r="J15" s="212">
        <v>0</v>
      </c>
    </row>
    <row r="16" spans="1:16" s="1338" customFormat="1" ht="21.75" customHeight="1">
      <c r="A16" s="1134"/>
      <c r="B16" s="1634" t="s">
        <v>252</v>
      </c>
      <c r="C16" s="1635"/>
      <c r="D16" s="1636">
        <v>3</v>
      </c>
      <c r="E16" s="210" t="s">
        <v>251</v>
      </c>
      <c r="F16" s="1637">
        <v>0</v>
      </c>
      <c r="G16" s="211">
        <v>1</v>
      </c>
      <c r="H16" s="1638">
        <v>2</v>
      </c>
      <c r="I16" s="210">
        <v>0</v>
      </c>
      <c r="J16" s="212">
        <v>0</v>
      </c>
    </row>
    <row r="17" spans="1:16" s="1338" customFormat="1" ht="21.75" customHeight="1">
      <c r="A17" s="1134"/>
      <c r="B17" s="1639" t="s">
        <v>253</v>
      </c>
      <c r="C17" s="1640"/>
      <c r="D17" s="1641">
        <v>2</v>
      </c>
      <c r="E17" s="214">
        <v>2</v>
      </c>
      <c r="F17" s="1642">
        <v>0</v>
      </c>
      <c r="G17" s="215">
        <v>0</v>
      </c>
      <c r="H17" s="1643">
        <v>0</v>
      </c>
      <c r="I17" s="214">
        <v>0</v>
      </c>
      <c r="J17" s="216">
        <v>0</v>
      </c>
    </row>
    <row r="18" spans="1:16" s="1338" customFormat="1" ht="21.75" customHeight="1">
      <c r="A18" s="1134"/>
      <c r="B18" s="1644" t="s">
        <v>254</v>
      </c>
      <c r="C18" s="1645"/>
      <c r="D18" s="1646">
        <v>4</v>
      </c>
      <c r="E18" s="217" t="s">
        <v>251</v>
      </c>
      <c r="F18" s="1647" t="s">
        <v>255</v>
      </c>
      <c r="G18" s="218" t="s">
        <v>255</v>
      </c>
      <c r="H18" s="219" t="s">
        <v>256</v>
      </c>
      <c r="I18" s="217">
        <v>0</v>
      </c>
      <c r="J18" s="220">
        <v>0</v>
      </c>
    </row>
    <row r="19" spans="1:16" s="1338" customFormat="1" ht="21.75" customHeight="1" thickBot="1">
      <c r="A19" s="1134"/>
      <c r="B19" s="1648" t="s">
        <v>79</v>
      </c>
      <c r="C19" s="1649"/>
      <c r="D19" s="1650">
        <f>SUM(D8:D18)</f>
        <v>27</v>
      </c>
      <c r="E19" s="221" t="s">
        <v>257</v>
      </c>
      <c r="F19" s="1651" t="s">
        <v>258</v>
      </c>
      <c r="G19" s="222" t="s">
        <v>259</v>
      </c>
      <c r="H19" s="223" t="s">
        <v>260</v>
      </c>
      <c r="I19" s="221">
        <v>0</v>
      </c>
      <c r="J19" s="224">
        <v>0</v>
      </c>
    </row>
    <row r="20" spans="1:16" s="1612" customFormat="1" ht="15" customHeight="1">
      <c r="A20" s="1083"/>
      <c r="B20" s="1652"/>
      <c r="C20" s="1653"/>
      <c r="D20" s="1653"/>
      <c r="E20" s="225"/>
      <c r="F20" s="1653"/>
      <c r="G20" s="1652"/>
      <c r="H20" s="225"/>
      <c r="I20" s="1653"/>
      <c r="J20" s="1652"/>
      <c r="K20" s="24"/>
      <c r="M20" s="1613"/>
      <c r="N20" s="23"/>
      <c r="P20" s="1613"/>
    </row>
    <row r="21" spans="1:16" s="1338" customFormat="1" ht="15" customHeight="1">
      <c r="A21" s="1134"/>
      <c r="B21" s="1134" t="s">
        <v>261</v>
      </c>
      <c r="C21" s="1134"/>
      <c r="D21" s="1652"/>
      <c r="E21" s="1652"/>
      <c r="F21" s="1652"/>
      <c r="G21" s="1652"/>
      <c r="H21" s="226"/>
      <c r="I21" s="1652"/>
      <c r="J21" s="1652"/>
      <c r="K21" s="26"/>
      <c r="N21" s="26"/>
    </row>
    <row r="22" spans="1:16" s="1338" customFormat="1" ht="15" customHeight="1">
      <c r="B22" s="1338" t="s">
        <v>262</v>
      </c>
      <c r="C22" s="26"/>
      <c r="F22" s="26"/>
    </row>
    <row r="23" spans="1:16" s="1338" customFormat="1" ht="15" customHeight="1">
      <c r="B23" s="1338" t="s">
        <v>263</v>
      </c>
      <c r="C23" s="27"/>
      <c r="F23" s="26"/>
    </row>
    <row r="24" spans="1:16" s="1338" customFormat="1" ht="15" customHeight="1">
      <c r="B24" s="1338" t="s">
        <v>264</v>
      </c>
      <c r="C24" s="26"/>
      <c r="F24" s="26"/>
    </row>
    <row r="25" spans="1:16" s="1338" customFormat="1" ht="15" customHeight="1">
      <c r="B25" s="1338" t="s">
        <v>265</v>
      </c>
      <c r="C25" s="26"/>
      <c r="F25" s="26"/>
    </row>
    <row r="26" spans="1:16" s="1338" customFormat="1" ht="15" customHeight="1">
      <c r="B26" s="1338" t="s">
        <v>266</v>
      </c>
      <c r="C26" s="26"/>
      <c r="F26" s="26"/>
    </row>
    <row r="27" spans="1:16" s="1338" customFormat="1" ht="15" customHeight="1">
      <c r="B27" s="1338" t="s">
        <v>267</v>
      </c>
      <c r="C27" s="26"/>
      <c r="F27" s="26"/>
    </row>
    <row r="28" spans="1:16" s="1612" customFormat="1">
      <c r="C28" s="1654"/>
      <c r="D28" s="1654"/>
      <c r="E28" s="24"/>
      <c r="G28" s="24"/>
      <c r="H28" s="1655"/>
      <c r="I28" s="24"/>
      <c r="J28" s="1655"/>
      <c r="K28" s="1655"/>
      <c r="M28" s="1613"/>
      <c r="N28" s="23"/>
      <c r="P28" s="1613"/>
    </row>
    <row r="29" spans="1:16">
      <c r="E29" s="28"/>
      <c r="G29" s="28"/>
      <c r="H29" s="1656"/>
      <c r="I29" s="28"/>
      <c r="J29" s="1656"/>
      <c r="K29" s="1656"/>
    </row>
    <row r="30" spans="1:16">
      <c r="E30" s="28"/>
      <c r="G30" s="28"/>
      <c r="H30" s="1656"/>
      <c r="I30" s="1656"/>
      <c r="J30" s="1656"/>
      <c r="K30" s="1656"/>
    </row>
    <row r="31" spans="1:16">
      <c r="E31" s="28"/>
      <c r="H31" s="28"/>
    </row>
  </sheetData>
  <mergeCells count="9">
    <mergeCell ref="B17:C17"/>
    <mergeCell ref="B3:J3"/>
    <mergeCell ref="B5:J5"/>
    <mergeCell ref="B6:C7"/>
    <mergeCell ref="D6:D7"/>
    <mergeCell ref="E6:E7"/>
    <mergeCell ref="F6:H6"/>
    <mergeCell ref="I6:I7"/>
    <mergeCell ref="J6:J7"/>
  </mergeCells>
  <phoneticPr fontId="3"/>
  <pageMargins left="0.86614173228346458" right="0.59055118110236227" top="0.98425196850393704" bottom="0.78740157480314965"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F0E9D-3710-4868-8342-66E1BDFAEF08}">
  <sheetPr>
    <tabColor rgb="FF66FFFF"/>
  </sheetPr>
  <dimension ref="A1:S49"/>
  <sheetViews>
    <sheetView view="pageBreakPreview" zoomScaleNormal="100" zoomScaleSheetLayoutView="100" workbookViewId="0">
      <selection sqref="A1:E1"/>
    </sheetView>
  </sheetViews>
  <sheetFormatPr defaultRowHeight="13.5"/>
  <cols>
    <col min="1" max="1" width="2.125" style="1085" customWidth="1"/>
    <col min="2" max="2" width="10.75" style="1658" customWidth="1"/>
    <col min="3" max="3" width="1.25" style="1658" customWidth="1"/>
    <col min="4" max="4" width="0.75" style="1658" customWidth="1"/>
    <col min="5" max="5" width="16.625" style="1658" customWidth="1"/>
    <col min="6" max="6" width="0.625" style="1085" customWidth="1"/>
    <col min="7" max="7" width="0.75" style="1085" customWidth="1"/>
    <col min="8" max="8" width="10.375" style="1658" customWidth="1"/>
    <col min="9" max="9" width="1" style="1085" customWidth="1"/>
    <col min="10" max="14" width="12.625" style="1085" customWidth="1"/>
    <col min="15" max="256" width="9" style="1085"/>
    <col min="257" max="257" width="2.125" style="1085" customWidth="1"/>
    <col min="258" max="258" width="10.75" style="1085" customWidth="1"/>
    <col min="259" max="259" width="1.25" style="1085" customWidth="1"/>
    <col min="260" max="260" width="0.75" style="1085" customWidth="1"/>
    <col min="261" max="261" width="16.625" style="1085" customWidth="1"/>
    <col min="262" max="262" width="0.625" style="1085" customWidth="1"/>
    <col min="263" max="263" width="0.75" style="1085" customWidth="1"/>
    <col min="264" max="264" width="10.375" style="1085" customWidth="1"/>
    <col min="265" max="265" width="1" style="1085" customWidth="1"/>
    <col min="266" max="270" width="12.625" style="1085" customWidth="1"/>
    <col min="271" max="512" width="9" style="1085"/>
    <col min="513" max="513" width="2.125" style="1085" customWidth="1"/>
    <col min="514" max="514" width="10.75" style="1085" customWidth="1"/>
    <col min="515" max="515" width="1.25" style="1085" customWidth="1"/>
    <col min="516" max="516" width="0.75" style="1085" customWidth="1"/>
    <col min="517" max="517" width="16.625" style="1085" customWidth="1"/>
    <col min="518" max="518" width="0.625" style="1085" customWidth="1"/>
    <col min="519" max="519" width="0.75" style="1085" customWidth="1"/>
    <col min="520" max="520" width="10.375" style="1085" customWidth="1"/>
    <col min="521" max="521" width="1" style="1085" customWidth="1"/>
    <col min="522" max="526" width="12.625" style="1085" customWidth="1"/>
    <col min="527" max="768" width="9" style="1085"/>
    <col min="769" max="769" width="2.125" style="1085" customWidth="1"/>
    <col min="770" max="770" width="10.75" style="1085" customWidth="1"/>
    <col min="771" max="771" width="1.25" style="1085" customWidth="1"/>
    <col min="772" max="772" width="0.75" style="1085" customWidth="1"/>
    <col min="773" max="773" width="16.625" style="1085" customWidth="1"/>
    <col min="774" max="774" width="0.625" style="1085" customWidth="1"/>
    <col min="775" max="775" width="0.75" style="1085" customWidth="1"/>
    <col min="776" max="776" width="10.375" style="1085" customWidth="1"/>
    <col min="777" max="777" width="1" style="1085" customWidth="1"/>
    <col min="778" max="782" width="12.625" style="1085" customWidth="1"/>
    <col min="783" max="1024" width="9" style="1085"/>
    <col min="1025" max="1025" width="2.125" style="1085" customWidth="1"/>
    <col min="1026" max="1026" width="10.75" style="1085" customWidth="1"/>
    <col min="1027" max="1027" width="1.25" style="1085" customWidth="1"/>
    <col min="1028" max="1028" width="0.75" style="1085" customWidth="1"/>
    <col min="1029" max="1029" width="16.625" style="1085" customWidth="1"/>
    <col min="1030" max="1030" width="0.625" style="1085" customWidth="1"/>
    <col min="1031" max="1031" width="0.75" style="1085" customWidth="1"/>
    <col min="1032" max="1032" width="10.375" style="1085" customWidth="1"/>
    <col min="1033" max="1033" width="1" style="1085" customWidth="1"/>
    <col min="1034" max="1038" width="12.625" style="1085" customWidth="1"/>
    <col min="1039" max="1280" width="9" style="1085"/>
    <col min="1281" max="1281" width="2.125" style="1085" customWidth="1"/>
    <col min="1282" max="1282" width="10.75" style="1085" customWidth="1"/>
    <col min="1283" max="1283" width="1.25" style="1085" customWidth="1"/>
    <col min="1284" max="1284" width="0.75" style="1085" customWidth="1"/>
    <col min="1285" max="1285" width="16.625" style="1085" customWidth="1"/>
    <col min="1286" max="1286" width="0.625" style="1085" customWidth="1"/>
    <col min="1287" max="1287" width="0.75" style="1085" customWidth="1"/>
    <col min="1288" max="1288" width="10.375" style="1085" customWidth="1"/>
    <col min="1289" max="1289" width="1" style="1085" customWidth="1"/>
    <col min="1290" max="1294" width="12.625" style="1085" customWidth="1"/>
    <col min="1295" max="1536" width="9" style="1085"/>
    <col min="1537" max="1537" width="2.125" style="1085" customWidth="1"/>
    <col min="1538" max="1538" width="10.75" style="1085" customWidth="1"/>
    <col min="1539" max="1539" width="1.25" style="1085" customWidth="1"/>
    <col min="1540" max="1540" width="0.75" style="1085" customWidth="1"/>
    <col min="1541" max="1541" width="16.625" style="1085" customWidth="1"/>
    <col min="1542" max="1542" width="0.625" style="1085" customWidth="1"/>
    <col min="1543" max="1543" width="0.75" style="1085" customWidth="1"/>
    <col min="1544" max="1544" width="10.375" style="1085" customWidth="1"/>
    <col min="1545" max="1545" width="1" style="1085" customWidth="1"/>
    <col min="1546" max="1550" width="12.625" style="1085" customWidth="1"/>
    <col min="1551" max="1792" width="9" style="1085"/>
    <col min="1793" max="1793" width="2.125" style="1085" customWidth="1"/>
    <col min="1794" max="1794" width="10.75" style="1085" customWidth="1"/>
    <col min="1795" max="1795" width="1.25" style="1085" customWidth="1"/>
    <col min="1796" max="1796" width="0.75" style="1085" customWidth="1"/>
    <col min="1797" max="1797" width="16.625" style="1085" customWidth="1"/>
    <col min="1798" max="1798" width="0.625" style="1085" customWidth="1"/>
    <col min="1799" max="1799" width="0.75" style="1085" customWidth="1"/>
    <col min="1800" max="1800" width="10.375" style="1085" customWidth="1"/>
    <col min="1801" max="1801" width="1" style="1085" customWidth="1"/>
    <col min="1802" max="1806" width="12.625" style="1085" customWidth="1"/>
    <col min="1807" max="2048" width="9" style="1085"/>
    <col min="2049" max="2049" width="2.125" style="1085" customWidth="1"/>
    <col min="2050" max="2050" width="10.75" style="1085" customWidth="1"/>
    <col min="2051" max="2051" width="1.25" style="1085" customWidth="1"/>
    <col min="2052" max="2052" width="0.75" style="1085" customWidth="1"/>
    <col min="2053" max="2053" width="16.625" style="1085" customWidth="1"/>
    <col min="2054" max="2054" width="0.625" style="1085" customWidth="1"/>
    <col min="2055" max="2055" width="0.75" style="1085" customWidth="1"/>
    <col min="2056" max="2056" width="10.375" style="1085" customWidth="1"/>
    <col min="2057" max="2057" width="1" style="1085" customWidth="1"/>
    <col min="2058" max="2062" width="12.625" style="1085" customWidth="1"/>
    <col min="2063" max="2304" width="9" style="1085"/>
    <col min="2305" max="2305" width="2.125" style="1085" customWidth="1"/>
    <col min="2306" max="2306" width="10.75" style="1085" customWidth="1"/>
    <col min="2307" max="2307" width="1.25" style="1085" customWidth="1"/>
    <col min="2308" max="2308" width="0.75" style="1085" customWidth="1"/>
    <col min="2309" max="2309" width="16.625" style="1085" customWidth="1"/>
    <col min="2310" max="2310" width="0.625" style="1085" customWidth="1"/>
    <col min="2311" max="2311" width="0.75" style="1085" customWidth="1"/>
    <col min="2312" max="2312" width="10.375" style="1085" customWidth="1"/>
    <col min="2313" max="2313" width="1" style="1085" customWidth="1"/>
    <col min="2314" max="2318" width="12.625" style="1085" customWidth="1"/>
    <col min="2319" max="2560" width="9" style="1085"/>
    <col min="2561" max="2561" width="2.125" style="1085" customWidth="1"/>
    <col min="2562" max="2562" width="10.75" style="1085" customWidth="1"/>
    <col min="2563" max="2563" width="1.25" style="1085" customWidth="1"/>
    <col min="2564" max="2564" width="0.75" style="1085" customWidth="1"/>
    <col min="2565" max="2565" width="16.625" style="1085" customWidth="1"/>
    <col min="2566" max="2566" width="0.625" style="1085" customWidth="1"/>
    <col min="2567" max="2567" width="0.75" style="1085" customWidth="1"/>
    <col min="2568" max="2568" width="10.375" style="1085" customWidth="1"/>
    <col min="2569" max="2569" width="1" style="1085" customWidth="1"/>
    <col min="2570" max="2574" width="12.625" style="1085" customWidth="1"/>
    <col min="2575" max="2816" width="9" style="1085"/>
    <col min="2817" max="2817" width="2.125" style="1085" customWidth="1"/>
    <col min="2818" max="2818" width="10.75" style="1085" customWidth="1"/>
    <col min="2819" max="2819" width="1.25" style="1085" customWidth="1"/>
    <col min="2820" max="2820" width="0.75" style="1085" customWidth="1"/>
    <col min="2821" max="2821" width="16.625" style="1085" customWidth="1"/>
    <col min="2822" max="2822" width="0.625" style="1085" customWidth="1"/>
    <col min="2823" max="2823" width="0.75" style="1085" customWidth="1"/>
    <col min="2824" max="2824" width="10.375" style="1085" customWidth="1"/>
    <col min="2825" max="2825" width="1" style="1085" customWidth="1"/>
    <col min="2826" max="2830" width="12.625" style="1085" customWidth="1"/>
    <col min="2831" max="3072" width="9" style="1085"/>
    <col min="3073" max="3073" width="2.125" style="1085" customWidth="1"/>
    <col min="3074" max="3074" width="10.75" style="1085" customWidth="1"/>
    <col min="3075" max="3075" width="1.25" style="1085" customWidth="1"/>
    <col min="3076" max="3076" width="0.75" style="1085" customWidth="1"/>
    <col min="3077" max="3077" width="16.625" style="1085" customWidth="1"/>
    <col min="3078" max="3078" width="0.625" style="1085" customWidth="1"/>
    <col min="3079" max="3079" width="0.75" style="1085" customWidth="1"/>
    <col min="3080" max="3080" width="10.375" style="1085" customWidth="1"/>
    <col min="3081" max="3081" width="1" style="1085" customWidth="1"/>
    <col min="3082" max="3086" width="12.625" style="1085" customWidth="1"/>
    <col min="3087" max="3328" width="9" style="1085"/>
    <col min="3329" max="3329" width="2.125" style="1085" customWidth="1"/>
    <col min="3330" max="3330" width="10.75" style="1085" customWidth="1"/>
    <col min="3331" max="3331" width="1.25" style="1085" customWidth="1"/>
    <col min="3332" max="3332" width="0.75" style="1085" customWidth="1"/>
    <col min="3333" max="3333" width="16.625" style="1085" customWidth="1"/>
    <col min="3334" max="3334" width="0.625" style="1085" customWidth="1"/>
    <col min="3335" max="3335" width="0.75" style="1085" customWidth="1"/>
    <col min="3336" max="3336" width="10.375" style="1085" customWidth="1"/>
    <col min="3337" max="3337" width="1" style="1085" customWidth="1"/>
    <col min="3338" max="3342" width="12.625" style="1085" customWidth="1"/>
    <col min="3343" max="3584" width="9" style="1085"/>
    <col min="3585" max="3585" width="2.125" style="1085" customWidth="1"/>
    <col min="3586" max="3586" width="10.75" style="1085" customWidth="1"/>
    <col min="3587" max="3587" width="1.25" style="1085" customWidth="1"/>
    <col min="3588" max="3588" width="0.75" style="1085" customWidth="1"/>
    <col min="3589" max="3589" width="16.625" style="1085" customWidth="1"/>
    <col min="3590" max="3590" width="0.625" style="1085" customWidth="1"/>
    <col min="3591" max="3591" width="0.75" style="1085" customWidth="1"/>
    <col min="3592" max="3592" width="10.375" style="1085" customWidth="1"/>
    <col min="3593" max="3593" width="1" style="1085" customWidth="1"/>
    <col min="3594" max="3598" width="12.625" style="1085" customWidth="1"/>
    <col min="3599" max="3840" width="9" style="1085"/>
    <col min="3841" max="3841" width="2.125" style="1085" customWidth="1"/>
    <col min="3842" max="3842" width="10.75" style="1085" customWidth="1"/>
    <col min="3843" max="3843" width="1.25" style="1085" customWidth="1"/>
    <col min="3844" max="3844" width="0.75" style="1085" customWidth="1"/>
    <col min="3845" max="3845" width="16.625" style="1085" customWidth="1"/>
    <col min="3846" max="3846" width="0.625" style="1085" customWidth="1"/>
    <col min="3847" max="3847" width="0.75" style="1085" customWidth="1"/>
    <col min="3848" max="3848" width="10.375" style="1085" customWidth="1"/>
    <col min="3849" max="3849" width="1" style="1085" customWidth="1"/>
    <col min="3850" max="3854" width="12.625" style="1085" customWidth="1"/>
    <col min="3855" max="4096" width="9" style="1085"/>
    <col min="4097" max="4097" width="2.125" style="1085" customWidth="1"/>
    <col min="4098" max="4098" width="10.75" style="1085" customWidth="1"/>
    <col min="4099" max="4099" width="1.25" style="1085" customWidth="1"/>
    <col min="4100" max="4100" width="0.75" style="1085" customWidth="1"/>
    <col min="4101" max="4101" width="16.625" style="1085" customWidth="1"/>
    <col min="4102" max="4102" width="0.625" style="1085" customWidth="1"/>
    <col min="4103" max="4103" width="0.75" style="1085" customWidth="1"/>
    <col min="4104" max="4104" width="10.375" style="1085" customWidth="1"/>
    <col min="4105" max="4105" width="1" style="1085" customWidth="1"/>
    <col min="4106" max="4110" width="12.625" style="1085" customWidth="1"/>
    <col min="4111" max="4352" width="9" style="1085"/>
    <col min="4353" max="4353" width="2.125" style="1085" customWidth="1"/>
    <col min="4354" max="4354" width="10.75" style="1085" customWidth="1"/>
    <col min="4355" max="4355" width="1.25" style="1085" customWidth="1"/>
    <col min="4356" max="4356" width="0.75" style="1085" customWidth="1"/>
    <col min="4357" max="4357" width="16.625" style="1085" customWidth="1"/>
    <col min="4358" max="4358" width="0.625" style="1085" customWidth="1"/>
    <col min="4359" max="4359" width="0.75" style="1085" customWidth="1"/>
    <col min="4360" max="4360" width="10.375" style="1085" customWidth="1"/>
    <col min="4361" max="4361" width="1" style="1085" customWidth="1"/>
    <col min="4362" max="4366" width="12.625" style="1085" customWidth="1"/>
    <col min="4367" max="4608" width="9" style="1085"/>
    <col min="4609" max="4609" width="2.125" style="1085" customWidth="1"/>
    <col min="4610" max="4610" width="10.75" style="1085" customWidth="1"/>
    <col min="4611" max="4611" width="1.25" style="1085" customWidth="1"/>
    <col min="4612" max="4612" width="0.75" style="1085" customWidth="1"/>
    <col min="4613" max="4613" width="16.625" style="1085" customWidth="1"/>
    <col min="4614" max="4614" width="0.625" style="1085" customWidth="1"/>
    <col min="4615" max="4615" width="0.75" style="1085" customWidth="1"/>
    <col min="4616" max="4616" width="10.375" style="1085" customWidth="1"/>
    <col min="4617" max="4617" width="1" style="1085" customWidth="1"/>
    <col min="4618" max="4622" width="12.625" style="1085" customWidth="1"/>
    <col min="4623" max="4864" width="9" style="1085"/>
    <col min="4865" max="4865" width="2.125" style="1085" customWidth="1"/>
    <col min="4866" max="4866" width="10.75" style="1085" customWidth="1"/>
    <col min="4867" max="4867" width="1.25" style="1085" customWidth="1"/>
    <col min="4868" max="4868" width="0.75" style="1085" customWidth="1"/>
    <col min="4869" max="4869" width="16.625" style="1085" customWidth="1"/>
    <col min="4870" max="4870" width="0.625" style="1085" customWidth="1"/>
    <col min="4871" max="4871" width="0.75" style="1085" customWidth="1"/>
    <col min="4872" max="4872" width="10.375" style="1085" customWidth="1"/>
    <col min="4873" max="4873" width="1" style="1085" customWidth="1"/>
    <col min="4874" max="4878" width="12.625" style="1085" customWidth="1"/>
    <col min="4879" max="5120" width="9" style="1085"/>
    <col min="5121" max="5121" width="2.125" style="1085" customWidth="1"/>
    <col min="5122" max="5122" width="10.75" style="1085" customWidth="1"/>
    <col min="5123" max="5123" width="1.25" style="1085" customWidth="1"/>
    <col min="5124" max="5124" width="0.75" style="1085" customWidth="1"/>
    <col min="5125" max="5125" width="16.625" style="1085" customWidth="1"/>
    <col min="5126" max="5126" width="0.625" style="1085" customWidth="1"/>
    <col min="5127" max="5127" width="0.75" style="1085" customWidth="1"/>
    <col min="5128" max="5128" width="10.375" style="1085" customWidth="1"/>
    <col min="5129" max="5129" width="1" style="1085" customWidth="1"/>
    <col min="5130" max="5134" width="12.625" style="1085" customWidth="1"/>
    <col min="5135" max="5376" width="9" style="1085"/>
    <col min="5377" max="5377" width="2.125" style="1085" customWidth="1"/>
    <col min="5378" max="5378" width="10.75" style="1085" customWidth="1"/>
    <col min="5379" max="5379" width="1.25" style="1085" customWidth="1"/>
    <col min="5380" max="5380" width="0.75" style="1085" customWidth="1"/>
    <col min="5381" max="5381" width="16.625" style="1085" customWidth="1"/>
    <col min="5382" max="5382" width="0.625" style="1085" customWidth="1"/>
    <col min="5383" max="5383" width="0.75" style="1085" customWidth="1"/>
    <col min="5384" max="5384" width="10.375" style="1085" customWidth="1"/>
    <col min="5385" max="5385" width="1" style="1085" customWidth="1"/>
    <col min="5386" max="5390" width="12.625" style="1085" customWidth="1"/>
    <col min="5391" max="5632" width="9" style="1085"/>
    <col min="5633" max="5633" width="2.125" style="1085" customWidth="1"/>
    <col min="5634" max="5634" width="10.75" style="1085" customWidth="1"/>
    <col min="5635" max="5635" width="1.25" style="1085" customWidth="1"/>
    <col min="5636" max="5636" width="0.75" style="1085" customWidth="1"/>
    <col min="5637" max="5637" width="16.625" style="1085" customWidth="1"/>
    <col min="5638" max="5638" width="0.625" style="1085" customWidth="1"/>
    <col min="5639" max="5639" width="0.75" style="1085" customWidth="1"/>
    <col min="5640" max="5640" width="10.375" style="1085" customWidth="1"/>
    <col min="5641" max="5641" width="1" style="1085" customWidth="1"/>
    <col min="5642" max="5646" width="12.625" style="1085" customWidth="1"/>
    <col min="5647" max="5888" width="9" style="1085"/>
    <col min="5889" max="5889" width="2.125" style="1085" customWidth="1"/>
    <col min="5890" max="5890" width="10.75" style="1085" customWidth="1"/>
    <col min="5891" max="5891" width="1.25" style="1085" customWidth="1"/>
    <col min="5892" max="5892" width="0.75" style="1085" customWidth="1"/>
    <col min="5893" max="5893" width="16.625" style="1085" customWidth="1"/>
    <col min="5894" max="5894" width="0.625" style="1085" customWidth="1"/>
    <col min="5895" max="5895" width="0.75" style="1085" customWidth="1"/>
    <col min="5896" max="5896" width="10.375" style="1085" customWidth="1"/>
    <col min="5897" max="5897" width="1" style="1085" customWidth="1"/>
    <col min="5898" max="5902" width="12.625" style="1085" customWidth="1"/>
    <col min="5903" max="6144" width="9" style="1085"/>
    <col min="6145" max="6145" width="2.125" style="1085" customWidth="1"/>
    <col min="6146" max="6146" width="10.75" style="1085" customWidth="1"/>
    <col min="6147" max="6147" width="1.25" style="1085" customWidth="1"/>
    <col min="6148" max="6148" width="0.75" style="1085" customWidth="1"/>
    <col min="6149" max="6149" width="16.625" style="1085" customWidth="1"/>
    <col min="6150" max="6150" width="0.625" style="1085" customWidth="1"/>
    <col min="6151" max="6151" width="0.75" style="1085" customWidth="1"/>
    <col min="6152" max="6152" width="10.375" style="1085" customWidth="1"/>
    <col min="6153" max="6153" width="1" style="1085" customWidth="1"/>
    <col min="6154" max="6158" width="12.625" style="1085" customWidth="1"/>
    <col min="6159" max="6400" width="9" style="1085"/>
    <col min="6401" max="6401" width="2.125" style="1085" customWidth="1"/>
    <col min="6402" max="6402" width="10.75" style="1085" customWidth="1"/>
    <col min="6403" max="6403" width="1.25" style="1085" customWidth="1"/>
    <col min="6404" max="6404" width="0.75" style="1085" customWidth="1"/>
    <col min="6405" max="6405" width="16.625" style="1085" customWidth="1"/>
    <col min="6406" max="6406" width="0.625" style="1085" customWidth="1"/>
    <col min="6407" max="6407" width="0.75" style="1085" customWidth="1"/>
    <col min="6408" max="6408" width="10.375" style="1085" customWidth="1"/>
    <col min="6409" max="6409" width="1" style="1085" customWidth="1"/>
    <col min="6410" max="6414" width="12.625" style="1085" customWidth="1"/>
    <col min="6415" max="6656" width="9" style="1085"/>
    <col min="6657" max="6657" width="2.125" style="1085" customWidth="1"/>
    <col min="6658" max="6658" width="10.75" style="1085" customWidth="1"/>
    <col min="6659" max="6659" width="1.25" style="1085" customWidth="1"/>
    <col min="6660" max="6660" width="0.75" style="1085" customWidth="1"/>
    <col min="6661" max="6661" width="16.625" style="1085" customWidth="1"/>
    <col min="6662" max="6662" width="0.625" style="1085" customWidth="1"/>
    <col min="6663" max="6663" width="0.75" style="1085" customWidth="1"/>
    <col min="6664" max="6664" width="10.375" style="1085" customWidth="1"/>
    <col min="6665" max="6665" width="1" style="1085" customWidth="1"/>
    <col min="6666" max="6670" width="12.625" style="1085" customWidth="1"/>
    <col min="6671" max="6912" width="9" style="1085"/>
    <col min="6913" max="6913" width="2.125" style="1085" customWidth="1"/>
    <col min="6914" max="6914" width="10.75" style="1085" customWidth="1"/>
    <col min="6915" max="6915" width="1.25" style="1085" customWidth="1"/>
    <col min="6916" max="6916" width="0.75" style="1085" customWidth="1"/>
    <col min="6917" max="6917" width="16.625" style="1085" customWidth="1"/>
    <col min="6918" max="6918" width="0.625" style="1085" customWidth="1"/>
    <col min="6919" max="6919" width="0.75" style="1085" customWidth="1"/>
    <col min="6920" max="6920" width="10.375" style="1085" customWidth="1"/>
    <col min="6921" max="6921" width="1" style="1085" customWidth="1"/>
    <col min="6922" max="6926" width="12.625" style="1085" customWidth="1"/>
    <col min="6927" max="7168" width="9" style="1085"/>
    <col min="7169" max="7169" width="2.125" style="1085" customWidth="1"/>
    <col min="7170" max="7170" width="10.75" style="1085" customWidth="1"/>
    <col min="7171" max="7171" width="1.25" style="1085" customWidth="1"/>
    <col min="7172" max="7172" width="0.75" style="1085" customWidth="1"/>
    <col min="7173" max="7173" width="16.625" style="1085" customWidth="1"/>
    <col min="7174" max="7174" width="0.625" style="1085" customWidth="1"/>
    <col min="7175" max="7175" width="0.75" style="1085" customWidth="1"/>
    <col min="7176" max="7176" width="10.375" style="1085" customWidth="1"/>
    <col min="7177" max="7177" width="1" style="1085" customWidth="1"/>
    <col min="7178" max="7182" width="12.625" style="1085" customWidth="1"/>
    <col min="7183" max="7424" width="9" style="1085"/>
    <col min="7425" max="7425" width="2.125" style="1085" customWidth="1"/>
    <col min="7426" max="7426" width="10.75" style="1085" customWidth="1"/>
    <col min="7427" max="7427" width="1.25" style="1085" customWidth="1"/>
    <col min="7428" max="7428" width="0.75" style="1085" customWidth="1"/>
    <col min="7429" max="7429" width="16.625" style="1085" customWidth="1"/>
    <col min="7430" max="7430" width="0.625" style="1085" customWidth="1"/>
    <col min="7431" max="7431" width="0.75" style="1085" customWidth="1"/>
    <col min="7432" max="7432" width="10.375" style="1085" customWidth="1"/>
    <col min="7433" max="7433" width="1" style="1085" customWidth="1"/>
    <col min="7434" max="7438" width="12.625" style="1085" customWidth="1"/>
    <col min="7439" max="7680" width="9" style="1085"/>
    <col min="7681" max="7681" width="2.125" style="1085" customWidth="1"/>
    <col min="7682" max="7682" width="10.75" style="1085" customWidth="1"/>
    <col min="7683" max="7683" width="1.25" style="1085" customWidth="1"/>
    <col min="7684" max="7684" width="0.75" style="1085" customWidth="1"/>
    <col min="7685" max="7685" width="16.625" style="1085" customWidth="1"/>
    <col min="7686" max="7686" width="0.625" style="1085" customWidth="1"/>
    <col min="7687" max="7687" width="0.75" style="1085" customWidth="1"/>
    <col min="7688" max="7688" width="10.375" style="1085" customWidth="1"/>
    <col min="7689" max="7689" width="1" style="1085" customWidth="1"/>
    <col min="7690" max="7694" width="12.625" style="1085" customWidth="1"/>
    <col min="7695" max="7936" width="9" style="1085"/>
    <col min="7937" max="7937" width="2.125" style="1085" customWidth="1"/>
    <col min="7938" max="7938" width="10.75" style="1085" customWidth="1"/>
    <col min="7939" max="7939" width="1.25" style="1085" customWidth="1"/>
    <col min="7940" max="7940" width="0.75" style="1085" customWidth="1"/>
    <col min="7941" max="7941" width="16.625" style="1085" customWidth="1"/>
    <col min="7942" max="7942" width="0.625" style="1085" customWidth="1"/>
    <col min="7943" max="7943" width="0.75" style="1085" customWidth="1"/>
    <col min="7944" max="7944" width="10.375" style="1085" customWidth="1"/>
    <col min="7945" max="7945" width="1" style="1085" customWidth="1"/>
    <col min="7946" max="7950" width="12.625" style="1085" customWidth="1"/>
    <col min="7951" max="8192" width="9" style="1085"/>
    <col min="8193" max="8193" width="2.125" style="1085" customWidth="1"/>
    <col min="8194" max="8194" width="10.75" style="1085" customWidth="1"/>
    <col min="8195" max="8195" width="1.25" style="1085" customWidth="1"/>
    <col min="8196" max="8196" width="0.75" style="1085" customWidth="1"/>
    <col min="8197" max="8197" width="16.625" style="1085" customWidth="1"/>
    <col min="8198" max="8198" width="0.625" style="1085" customWidth="1"/>
    <col min="8199" max="8199" width="0.75" style="1085" customWidth="1"/>
    <col min="8200" max="8200" width="10.375" style="1085" customWidth="1"/>
    <col min="8201" max="8201" width="1" style="1085" customWidth="1"/>
    <col min="8202" max="8206" width="12.625" style="1085" customWidth="1"/>
    <col min="8207" max="8448" width="9" style="1085"/>
    <col min="8449" max="8449" width="2.125" style="1085" customWidth="1"/>
    <col min="8450" max="8450" width="10.75" style="1085" customWidth="1"/>
    <col min="8451" max="8451" width="1.25" style="1085" customWidth="1"/>
    <col min="8452" max="8452" width="0.75" style="1085" customWidth="1"/>
    <col min="8453" max="8453" width="16.625" style="1085" customWidth="1"/>
    <col min="8454" max="8454" width="0.625" style="1085" customWidth="1"/>
    <col min="8455" max="8455" width="0.75" style="1085" customWidth="1"/>
    <col min="8456" max="8456" width="10.375" style="1085" customWidth="1"/>
    <col min="8457" max="8457" width="1" style="1085" customWidth="1"/>
    <col min="8458" max="8462" width="12.625" style="1085" customWidth="1"/>
    <col min="8463" max="8704" width="9" style="1085"/>
    <col min="8705" max="8705" width="2.125" style="1085" customWidth="1"/>
    <col min="8706" max="8706" width="10.75" style="1085" customWidth="1"/>
    <col min="8707" max="8707" width="1.25" style="1085" customWidth="1"/>
    <col min="8708" max="8708" width="0.75" style="1085" customWidth="1"/>
    <col min="8709" max="8709" width="16.625" style="1085" customWidth="1"/>
    <col min="8710" max="8710" width="0.625" style="1085" customWidth="1"/>
    <col min="8711" max="8711" width="0.75" style="1085" customWidth="1"/>
    <col min="8712" max="8712" width="10.375" style="1085" customWidth="1"/>
    <col min="8713" max="8713" width="1" style="1085" customWidth="1"/>
    <col min="8714" max="8718" width="12.625" style="1085" customWidth="1"/>
    <col min="8719" max="8960" width="9" style="1085"/>
    <col min="8961" max="8961" width="2.125" style="1085" customWidth="1"/>
    <col min="8962" max="8962" width="10.75" style="1085" customWidth="1"/>
    <col min="8963" max="8963" width="1.25" style="1085" customWidth="1"/>
    <col min="8964" max="8964" width="0.75" style="1085" customWidth="1"/>
    <col min="8965" max="8965" width="16.625" style="1085" customWidth="1"/>
    <col min="8966" max="8966" width="0.625" style="1085" customWidth="1"/>
    <col min="8967" max="8967" width="0.75" style="1085" customWidth="1"/>
    <col min="8968" max="8968" width="10.375" style="1085" customWidth="1"/>
    <col min="8969" max="8969" width="1" style="1085" customWidth="1"/>
    <col min="8970" max="8974" width="12.625" style="1085" customWidth="1"/>
    <col min="8975" max="9216" width="9" style="1085"/>
    <col min="9217" max="9217" width="2.125" style="1085" customWidth="1"/>
    <col min="9218" max="9218" width="10.75" style="1085" customWidth="1"/>
    <col min="9219" max="9219" width="1.25" style="1085" customWidth="1"/>
    <col min="9220" max="9220" width="0.75" style="1085" customWidth="1"/>
    <col min="9221" max="9221" width="16.625" style="1085" customWidth="1"/>
    <col min="9222" max="9222" width="0.625" style="1085" customWidth="1"/>
    <col min="9223" max="9223" width="0.75" style="1085" customWidth="1"/>
    <col min="9224" max="9224" width="10.375" style="1085" customWidth="1"/>
    <col min="9225" max="9225" width="1" style="1085" customWidth="1"/>
    <col min="9226" max="9230" width="12.625" style="1085" customWidth="1"/>
    <col min="9231" max="9472" width="9" style="1085"/>
    <col min="9473" max="9473" width="2.125" style="1085" customWidth="1"/>
    <col min="9474" max="9474" width="10.75" style="1085" customWidth="1"/>
    <col min="9475" max="9475" width="1.25" style="1085" customWidth="1"/>
    <col min="9476" max="9476" width="0.75" style="1085" customWidth="1"/>
    <col min="9477" max="9477" width="16.625" style="1085" customWidth="1"/>
    <col min="9478" max="9478" width="0.625" style="1085" customWidth="1"/>
    <col min="9479" max="9479" width="0.75" style="1085" customWidth="1"/>
    <col min="9480" max="9480" width="10.375" style="1085" customWidth="1"/>
    <col min="9481" max="9481" width="1" style="1085" customWidth="1"/>
    <col min="9482" max="9486" width="12.625" style="1085" customWidth="1"/>
    <col min="9487" max="9728" width="9" style="1085"/>
    <col min="9729" max="9729" width="2.125" style="1085" customWidth="1"/>
    <col min="9730" max="9730" width="10.75" style="1085" customWidth="1"/>
    <col min="9731" max="9731" width="1.25" style="1085" customWidth="1"/>
    <col min="9732" max="9732" width="0.75" style="1085" customWidth="1"/>
    <col min="9733" max="9733" width="16.625" style="1085" customWidth="1"/>
    <col min="9734" max="9734" width="0.625" style="1085" customWidth="1"/>
    <col min="9735" max="9735" width="0.75" style="1085" customWidth="1"/>
    <col min="9736" max="9736" width="10.375" style="1085" customWidth="1"/>
    <col min="9737" max="9737" width="1" style="1085" customWidth="1"/>
    <col min="9738" max="9742" width="12.625" style="1085" customWidth="1"/>
    <col min="9743" max="9984" width="9" style="1085"/>
    <col min="9985" max="9985" width="2.125" style="1085" customWidth="1"/>
    <col min="9986" max="9986" width="10.75" style="1085" customWidth="1"/>
    <col min="9987" max="9987" width="1.25" style="1085" customWidth="1"/>
    <col min="9988" max="9988" width="0.75" style="1085" customWidth="1"/>
    <col min="9989" max="9989" width="16.625" style="1085" customWidth="1"/>
    <col min="9990" max="9990" width="0.625" style="1085" customWidth="1"/>
    <col min="9991" max="9991" width="0.75" style="1085" customWidth="1"/>
    <col min="9992" max="9992" width="10.375" style="1085" customWidth="1"/>
    <col min="9993" max="9993" width="1" style="1085" customWidth="1"/>
    <col min="9994" max="9998" width="12.625" style="1085" customWidth="1"/>
    <col min="9999" max="10240" width="9" style="1085"/>
    <col min="10241" max="10241" width="2.125" style="1085" customWidth="1"/>
    <col min="10242" max="10242" width="10.75" style="1085" customWidth="1"/>
    <col min="10243" max="10243" width="1.25" style="1085" customWidth="1"/>
    <col min="10244" max="10244" width="0.75" style="1085" customWidth="1"/>
    <col min="10245" max="10245" width="16.625" style="1085" customWidth="1"/>
    <col min="10246" max="10246" width="0.625" style="1085" customWidth="1"/>
    <col min="10247" max="10247" width="0.75" style="1085" customWidth="1"/>
    <col min="10248" max="10248" width="10.375" style="1085" customWidth="1"/>
    <col min="10249" max="10249" width="1" style="1085" customWidth="1"/>
    <col min="10250" max="10254" width="12.625" style="1085" customWidth="1"/>
    <col min="10255" max="10496" width="9" style="1085"/>
    <col min="10497" max="10497" width="2.125" style="1085" customWidth="1"/>
    <col min="10498" max="10498" width="10.75" style="1085" customWidth="1"/>
    <col min="10499" max="10499" width="1.25" style="1085" customWidth="1"/>
    <col min="10500" max="10500" width="0.75" style="1085" customWidth="1"/>
    <col min="10501" max="10501" width="16.625" style="1085" customWidth="1"/>
    <col min="10502" max="10502" width="0.625" style="1085" customWidth="1"/>
    <col min="10503" max="10503" width="0.75" style="1085" customWidth="1"/>
    <col min="10504" max="10504" width="10.375" style="1085" customWidth="1"/>
    <col min="10505" max="10505" width="1" style="1085" customWidth="1"/>
    <col min="10506" max="10510" width="12.625" style="1085" customWidth="1"/>
    <col min="10511" max="10752" width="9" style="1085"/>
    <col min="10753" max="10753" width="2.125" style="1085" customWidth="1"/>
    <col min="10754" max="10754" width="10.75" style="1085" customWidth="1"/>
    <col min="10755" max="10755" width="1.25" style="1085" customWidth="1"/>
    <col min="10756" max="10756" width="0.75" style="1085" customWidth="1"/>
    <col min="10757" max="10757" width="16.625" style="1085" customWidth="1"/>
    <col min="10758" max="10758" width="0.625" style="1085" customWidth="1"/>
    <col min="10759" max="10759" width="0.75" style="1085" customWidth="1"/>
    <col min="10760" max="10760" width="10.375" style="1085" customWidth="1"/>
    <col min="10761" max="10761" width="1" style="1085" customWidth="1"/>
    <col min="10762" max="10766" width="12.625" style="1085" customWidth="1"/>
    <col min="10767" max="11008" width="9" style="1085"/>
    <col min="11009" max="11009" width="2.125" style="1085" customWidth="1"/>
    <col min="11010" max="11010" width="10.75" style="1085" customWidth="1"/>
    <col min="11011" max="11011" width="1.25" style="1085" customWidth="1"/>
    <col min="11012" max="11012" width="0.75" style="1085" customWidth="1"/>
    <col min="11013" max="11013" width="16.625" style="1085" customWidth="1"/>
    <col min="11014" max="11014" width="0.625" style="1085" customWidth="1"/>
    <col min="11015" max="11015" width="0.75" style="1085" customWidth="1"/>
    <col min="11016" max="11016" width="10.375" style="1085" customWidth="1"/>
    <col min="11017" max="11017" width="1" style="1085" customWidth="1"/>
    <col min="11018" max="11022" width="12.625" style="1085" customWidth="1"/>
    <col min="11023" max="11264" width="9" style="1085"/>
    <col min="11265" max="11265" width="2.125" style="1085" customWidth="1"/>
    <col min="11266" max="11266" width="10.75" style="1085" customWidth="1"/>
    <col min="11267" max="11267" width="1.25" style="1085" customWidth="1"/>
    <col min="11268" max="11268" width="0.75" style="1085" customWidth="1"/>
    <col min="11269" max="11269" width="16.625" style="1085" customWidth="1"/>
    <col min="11270" max="11270" width="0.625" style="1085" customWidth="1"/>
    <col min="11271" max="11271" width="0.75" style="1085" customWidth="1"/>
    <col min="11272" max="11272" width="10.375" style="1085" customWidth="1"/>
    <col min="11273" max="11273" width="1" style="1085" customWidth="1"/>
    <col min="11274" max="11278" width="12.625" style="1085" customWidth="1"/>
    <col min="11279" max="11520" width="9" style="1085"/>
    <col min="11521" max="11521" width="2.125" style="1085" customWidth="1"/>
    <col min="11522" max="11522" width="10.75" style="1085" customWidth="1"/>
    <col min="11523" max="11523" width="1.25" style="1085" customWidth="1"/>
    <col min="11524" max="11524" width="0.75" style="1085" customWidth="1"/>
    <col min="11525" max="11525" width="16.625" style="1085" customWidth="1"/>
    <col min="11526" max="11526" width="0.625" style="1085" customWidth="1"/>
    <col min="11527" max="11527" width="0.75" style="1085" customWidth="1"/>
    <col min="11528" max="11528" width="10.375" style="1085" customWidth="1"/>
    <col min="11529" max="11529" width="1" style="1085" customWidth="1"/>
    <col min="11530" max="11534" width="12.625" style="1085" customWidth="1"/>
    <col min="11535" max="11776" width="9" style="1085"/>
    <col min="11777" max="11777" width="2.125" style="1085" customWidth="1"/>
    <col min="11778" max="11778" width="10.75" style="1085" customWidth="1"/>
    <col min="11779" max="11779" width="1.25" style="1085" customWidth="1"/>
    <col min="11780" max="11780" width="0.75" style="1085" customWidth="1"/>
    <col min="11781" max="11781" width="16.625" style="1085" customWidth="1"/>
    <col min="11782" max="11782" width="0.625" style="1085" customWidth="1"/>
    <col min="11783" max="11783" width="0.75" style="1085" customWidth="1"/>
    <col min="11784" max="11784" width="10.375" style="1085" customWidth="1"/>
    <col min="11785" max="11785" width="1" style="1085" customWidth="1"/>
    <col min="11786" max="11790" width="12.625" style="1085" customWidth="1"/>
    <col min="11791" max="12032" width="9" style="1085"/>
    <col min="12033" max="12033" width="2.125" style="1085" customWidth="1"/>
    <col min="12034" max="12034" width="10.75" style="1085" customWidth="1"/>
    <col min="12035" max="12035" width="1.25" style="1085" customWidth="1"/>
    <col min="12036" max="12036" width="0.75" style="1085" customWidth="1"/>
    <col min="12037" max="12037" width="16.625" style="1085" customWidth="1"/>
    <col min="12038" max="12038" width="0.625" style="1085" customWidth="1"/>
    <col min="12039" max="12039" width="0.75" style="1085" customWidth="1"/>
    <col min="12040" max="12040" width="10.375" style="1085" customWidth="1"/>
    <col min="12041" max="12041" width="1" style="1085" customWidth="1"/>
    <col min="12042" max="12046" width="12.625" style="1085" customWidth="1"/>
    <col min="12047" max="12288" width="9" style="1085"/>
    <col min="12289" max="12289" width="2.125" style="1085" customWidth="1"/>
    <col min="12290" max="12290" width="10.75" style="1085" customWidth="1"/>
    <col min="12291" max="12291" width="1.25" style="1085" customWidth="1"/>
    <col min="12292" max="12292" width="0.75" style="1085" customWidth="1"/>
    <col min="12293" max="12293" width="16.625" style="1085" customWidth="1"/>
    <col min="12294" max="12294" width="0.625" style="1085" customWidth="1"/>
    <col min="12295" max="12295" width="0.75" style="1085" customWidth="1"/>
    <col min="12296" max="12296" width="10.375" style="1085" customWidth="1"/>
    <col min="12297" max="12297" width="1" style="1085" customWidth="1"/>
    <col min="12298" max="12302" width="12.625" style="1085" customWidth="1"/>
    <col min="12303" max="12544" width="9" style="1085"/>
    <col min="12545" max="12545" width="2.125" style="1085" customWidth="1"/>
    <col min="12546" max="12546" width="10.75" style="1085" customWidth="1"/>
    <col min="12547" max="12547" width="1.25" style="1085" customWidth="1"/>
    <col min="12548" max="12548" width="0.75" style="1085" customWidth="1"/>
    <col min="12549" max="12549" width="16.625" style="1085" customWidth="1"/>
    <col min="12550" max="12550" width="0.625" style="1085" customWidth="1"/>
    <col min="12551" max="12551" width="0.75" style="1085" customWidth="1"/>
    <col min="12552" max="12552" width="10.375" style="1085" customWidth="1"/>
    <col min="12553" max="12553" width="1" style="1085" customWidth="1"/>
    <col min="12554" max="12558" width="12.625" style="1085" customWidth="1"/>
    <col min="12559" max="12800" width="9" style="1085"/>
    <col min="12801" max="12801" width="2.125" style="1085" customWidth="1"/>
    <col min="12802" max="12802" width="10.75" style="1085" customWidth="1"/>
    <col min="12803" max="12803" width="1.25" style="1085" customWidth="1"/>
    <col min="12804" max="12804" width="0.75" style="1085" customWidth="1"/>
    <col min="12805" max="12805" width="16.625" style="1085" customWidth="1"/>
    <col min="12806" max="12806" width="0.625" style="1085" customWidth="1"/>
    <col min="12807" max="12807" width="0.75" style="1085" customWidth="1"/>
    <col min="12808" max="12808" width="10.375" style="1085" customWidth="1"/>
    <col min="12809" max="12809" width="1" style="1085" customWidth="1"/>
    <col min="12810" max="12814" width="12.625" style="1085" customWidth="1"/>
    <col min="12815" max="13056" width="9" style="1085"/>
    <col min="13057" max="13057" width="2.125" style="1085" customWidth="1"/>
    <col min="13058" max="13058" width="10.75" style="1085" customWidth="1"/>
    <col min="13059" max="13059" width="1.25" style="1085" customWidth="1"/>
    <col min="13060" max="13060" width="0.75" style="1085" customWidth="1"/>
    <col min="13061" max="13061" width="16.625" style="1085" customWidth="1"/>
    <col min="13062" max="13062" width="0.625" style="1085" customWidth="1"/>
    <col min="13063" max="13063" width="0.75" style="1085" customWidth="1"/>
    <col min="13064" max="13064" width="10.375" style="1085" customWidth="1"/>
    <col min="13065" max="13065" width="1" style="1085" customWidth="1"/>
    <col min="13066" max="13070" width="12.625" style="1085" customWidth="1"/>
    <col min="13071" max="13312" width="9" style="1085"/>
    <col min="13313" max="13313" width="2.125" style="1085" customWidth="1"/>
    <col min="13314" max="13314" width="10.75" style="1085" customWidth="1"/>
    <col min="13315" max="13315" width="1.25" style="1085" customWidth="1"/>
    <col min="13316" max="13316" width="0.75" style="1085" customWidth="1"/>
    <col min="13317" max="13317" width="16.625" style="1085" customWidth="1"/>
    <col min="13318" max="13318" width="0.625" style="1085" customWidth="1"/>
    <col min="13319" max="13319" width="0.75" style="1085" customWidth="1"/>
    <col min="13320" max="13320" width="10.375" style="1085" customWidth="1"/>
    <col min="13321" max="13321" width="1" style="1085" customWidth="1"/>
    <col min="13322" max="13326" width="12.625" style="1085" customWidth="1"/>
    <col min="13327" max="13568" width="9" style="1085"/>
    <col min="13569" max="13569" width="2.125" style="1085" customWidth="1"/>
    <col min="13570" max="13570" width="10.75" style="1085" customWidth="1"/>
    <col min="13571" max="13571" width="1.25" style="1085" customWidth="1"/>
    <col min="13572" max="13572" width="0.75" style="1085" customWidth="1"/>
    <col min="13573" max="13573" width="16.625" style="1085" customWidth="1"/>
    <col min="13574" max="13574" width="0.625" style="1085" customWidth="1"/>
    <col min="13575" max="13575" width="0.75" style="1085" customWidth="1"/>
    <col min="13576" max="13576" width="10.375" style="1085" customWidth="1"/>
    <col min="13577" max="13577" width="1" style="1085" customWidth="1"/>
    <col min="13578" max="13582" width="12.625" style="1085" customWidth="1"/>
    <col min="13583" max="13824" width="9" style="1085"/>
    <col min="13825" max="13825" width="2.125" style="1085" customWidth="1"/>
    <col min="13826" max="13826" width="10.75" style="1085" customWidth="1"/>
    <col min="13827" max="13827" width="1.25" style="1085" customWidth="1"/>
    <col min="13828" max="13828" width="0.75" style="1085" customWidth="1"/>
    <col min="13829" max="13829" width="16.625" style="1085" customWidth="1"/>
    <col min="13830" max="13830" width="0.625" style="1085" customWidth="1"/>
    <col min="13831" max="13831" width="0.75" style="1085" customWidth="1"/>
    <col min="13832" max="13832" width="10.375" style="1085" customWidth="1"/>
    <col min="13833" max="13833" width="1" style="1085" customWidth="1"/>
    <col min="13834" max="13838" width="12.625" style="1085" customWidth="1"/>
    <col min="13839" max="14080" width="9" style="1085"/>
    <col min="14081" max="14081" width="2.125" style="1085" customWidth="1"/>
    <col min="14082" max="14082" width="10.75" style="1085" customWidth="1"/>
    <col min="14083" max="14083" width="1.25" style="1085" customWidth="1"/>
    <col min="14084" max="14084" width="0.75" style="1085" customWidth="1"/>
    <col min="14085" max="14085" width="16.625" style="1085" customWidth="1"/>
    <col min="14086" max="14086" width="0.625" style="1085" customWidth="1"/>
    <col min="14087" max="14087" width="0.75" style="1085" customWidth="1"/>
    <col min="14088" max="14088" width="10.375" style="1085" customWidth="1"/>
    <col min="14089" max="14089" width="1" style="1085" customWidth="1"/>
    <col min="14090" max="14094" width="12.625" style="1085" customWidth="1"/>
    <col min="14095" max="14336" width="9" style="1085"/>
    <col min="14337" max="14337" width="2.125" style="1085" customWidth="1"/>
    <col min="14338" max="14338" width="10.75" style="1085" customWidth="1"/>
    <col min="14339" max="14339" width="1.25" style="1085" customWidth="1"/>
    <col min="14340" max="14340" width="0.75" style="1085" customWidth="1"/>
    <col min="14341" max="14341" width="16.625" style="1085" customWidth="1"/>
    <col min="14342" max="14342" width="0.625" style="1085" customWidth="1"/>
    <col min="14343" max="14343" width="0.75" style="1085" customWidth="1"/>
    <col min="14344" max="14344" width="10.375" style="1085" customWidth="1"/>
    <col min="14345" max="14345" width="1" style="1085" customWidth="1"/>
    <col min="14346" max="14350" width="12.625" style="1085" customWidth="1"/>
    <col min="14351" max="14592" width="9" style="1085"/>
    <col min="14593" max="14593" width="2.125" style="1085" customWidth="1"/>
    <col min="14594" max="14594" width="10.75" style="1085" customWidth="1"/>
    <col min="14595" max="14595" width="1.25" style="1085" customWidth="1"/>
    <col min="14596" max="14596" width="0.75" style="1085" customWidth="1"/>
    <col min="14597" max="14597" width="16.625" style="1085" customWidth="1"/>
    <col min="14598" max="14598" width="0.625" style="1085" customWidth="1"/>
    <col min="14599" max="14599" width="0.75" style="1085" customWidth="1"/>
    <col min="14600" max="14600" width="10.375" style="1085" customWidth="1"/>
    <col min="14601" max="14601" width="1" style="1085" customWidth="1"/>
    <col min="14602" max="14606" width="12.625" style="1085" customWidth="1"/>
    <col min="14607" max="14848" width="9" style="1085"/>
    <col min="14849" max="14849" width="2.125" style="1085" customWidth="1"/>
    <col min="14850" max="14850" width="10.75" style="1085" customWidth="1"/>
    <col min="14851" max="14851" width="1.25" style="1085" customWidth="1"/>
    <col min="14852" max="14852" width="0.75" style="1085" customWidth="1"/>
    <col min="14853" max="14853" width="16.625" style="1085" customWidth="1"/>
    <col min="14854" max="14854" width="0.625" style="1085" customWidth="1"/>
    <col min="14855" max="14855" width="0.75" style="1085" customWidth="1"/>
    <col min="14856" max="14856" width="10.375" style="1085" customWidth="1"/>
    <col min="14857" max="14857" width="1" style="1085" customWidth="1"/>
    <col min="14858" max="14862" width="12.625" style="1085" customWidth="1"/>
    <col min="14863" max="15104" width="9" style="1085"/>
    <col min="15105" max="15105" width="2.125" style="1085" customWidth="1"/>
    <col min="15106" max="15106" width="10.75" style="1085" customWidth="1"/>
    <col min="15107" max="15107" width="1.25" style="1085" customWidth="1"/>
    <col min="15108" max="15108" width="0.75" style="1085" customWidth="1"/>
    <col min="15109" max="15109" width="16.625" style="1085" customWidth="1"/>
    <col min="15110" max="15110" width="0.625" style="1085" customWidth="1"/>
    <col min="15111" max="15111" width="0.75" style="1085" customWidth="1"/>
    <col min="15112" max="15112" width="10.375" style="1085" customWidth="1"/>
    <col min="15113" max="15113" width="1" style="1085" customWidth="1"/>
    <col min="15114" max="15118" width="12.625" style="1085" customWidth="1"/>
    <col min="15119" max="15360" width="9" style="1085"/>
    <col min="15361" max="15361" width="2.125" style="1085" customWidth="1"/>
    <col min="15362" max="15362" width="10.75" style="1085" customWidth="1"/>
    <col min="15363" max="15363" width="1.25" style="1085" customWidth="1"/>
    <col min="15364" max="15364" width="0.75" style="1085" customWidth="1"/>
    <col min="15365" max="15365" width="16.625" style="1085" customWidth="1"/>
    <col min="15366" max="15366" width="0.625" style="1085" customWidth="1"/>
    <col min="15367" max="15367" width="0.75" style="1085" customWidth="1"/>
    <col min="15368" max="15368" width="10.375" style="1085" customWidth="1"/>
    <col min="15369" max="15369" width="1" style="1085" customWidth="1"/>
    <col min="15370" max="15374" width="12.625" style="1085" customWidth="1"/>
    <col min="15375" max="15616" width="9" style="1085"/>
    <col min="15617" max="15617" width="2.125" style="1085" customWidth="1"/>
    <col min="15618" max="15618" width="10.75" style="1085" customWidth="1"/>
    <col min="15619" max="15619" width="1.25" style="1085" customWidth="1"/>
    <col min="15620" max="15620" width="0.75" style="1085" customWidth="1"/>
    <col min="15621" max="15621" width="16.625" style="1085" customWidth="1"/>
    <col min="15622" max="15622" width="0.625" style="1085" customWidth="1"/>
    <col min="15623" max="15623" width="0.75" style="1085" customWidth="1"/>
    <col min="15624" max="15624" width="10.375" style="1085" customWidth="1"/>
    <col min="15625" max="15625" width="1" style="1085" customWidth="1"/>
    <col min="15626" max="15630" width="12.625" style="1085" customWidth="1"/>
    <col min="15631" max="15872" width="9" style="1085"/>
    <col min="15873" max="15873" width="2.125" style="1085" customWidth="1"/>
    <col min="15874" max="15874" width="10.75" style="1085" customWidth="1"/>
    <col min="15875" max="15875" width="1.25" style="1085" customWidth="1"/>
    <col min="15876" max="15876" width="0.75" style="1085" customWidth="1"/>
    <col min="15877" max="15877" width="16.625" style="1085" customWidth="1"/>
    <col min="15878" max="15878" width="0.625" style="1085" customWidth="1"/>
    <col min="15879" max="15879" width="0.75" style="1085" customWidth="1"/>
    <col min="15880" max="15880" width="10.375" style="1085" customWidth="1"/>
    <col min="15881" max="15881" width="1" style="1085" customWidth="1"/>
    <col min="15882" max="15886" width="12.625" style="1085" customWidth="1"/>
    <col min="15887" max="16128" width="9" style="1085"/>
    <col min="16129" max="16129" width="2.125" style="1085" customWidth="1"/>
    <col min="16130" max="16130" width="10.75" style="1085" customWidth="1"/>
    <col min="16131" max="16131" width="1.25" style="1085" customWidth="1"/>
    <col min="16132" max="16132" width="0.75" style="1085" customWidth="1"/>
    <col min="16133" max="16133" width="16.625" style="1085" customWidth="1"/>
    <col min="16134" max="16134" width="0.625" style="1085" customWidth="1"/>
    <col min="16135" max="16135" width="0.75" style="1085" customWidth="1"/>
    <col min="16136" max="16136" width="10.375" style="1085" customWidth="1"/>
    <col min="16137" max="16137" width="1" style="1085" customWidth="1"/>
    <col min="16138" max="16142" width="12.625" style="1085" customWidth="1"/>
    <col min="16143" max="16384" width="9" style="1085"/>
  </cols>
  <sheetData>
    <row r="1" spans="1:14" s="1358" customFormat="1" ht="20.25" customHeight="1">
      <c r="A1" s="846" t="s">
        <v>268</v>
      </c>
      <c r="B1" s="846"/>
      <c r="C1" s="846"/>
      <c r="D1" s="846"/>
      <c r="E1" s="846"/>
      <c r="H1" s="1657"/>
    </row>
    <row r="2" spans="1:14" ht="14.25">
      <c r="A2" s="1358"/>
    </row>
    <row r="3" spans="1:14" s="1659" customFormat="1" ht="18.75" customHeight="1" thickBot="1">
      <c r="B3" s="1660" t="s">
        <v>368</v>
      </c>
      <c r="C3" s="1661"/>
      <c r="D3" s="1661"/>
      <c r="E3" s="1662"/>
      <c r="F3" s="1663"/>
      <c r="G3" s="1663"/>
      <c r="H3" s="1662"/>
      <c r="I3" s="1612"/>
      <c r="J3" s="1664"/>
      <c r="K3" s="1664"/>
      <c r="L3" s="1664"/>
      <c r="M3" s="1664"/>
      <c r="N3" s="1664"/>
    </row>
    <row r="4" spans="1:14" s="1670" customFormat="1" ht="21" customHeight="1">
      <c r="A4" s="1665"/>
      <c r="B4" s="1666"/>
      <c r="C4" s="1666"/>
      <c r="D4" s="1666"/>
      <c r="E4" s="1667"/>
      <c r="F4" s="1667"/>
      <c r="G4" s="1667"/>
      <c r="H4" s="1666" t="s">
        <v>269</v>
      </c>
      <c r="I4" s="1667"/>
      <c r="J4" s="1668" t="s">
        <v>978</v>
      </c>
      <c r="K4" s="1668" t="s">
        <v>979</v>
      </c>
      <c r="L4" s="1668" t="s">
        <v>980</v>
      </c>
      <c r="M4" s="1669" t="s">
        <v>981</v>
      </c>
      <c r="N4" s="1669" t="s">
        <v>982</v>
      </c>
    </row>
    <row r="5" spans="1:14" s="1670" customFormat="1" ht="21" customHeight="1" thickBot="1">
      <c r="A5" s="1671"/>
      <c r="B5" s="1672" t="s">
        <v>270</v>
      </c>
      <c r="C5" s="1672"/>
      <c r="D5" s="1672"/>
      <c r="E5" s="1672"/>
      <c r="F5" s="1673"/>
      <c r="G5" s="1673"/>
      <c r="H5" s="1672"/>
      <c r="I5" s="1673"/>
      <c r="J5" s="1574"/>
      <c r="K5" s="1574"/>
      <c r="L5" s="1574"/>
      <c r="M5" s="1674"/>
      <c r="N5" s="1674"/>
    </row>
    <row r="6" spans="1:14" s="1670" customFormat="1" ht="21" customHeight="1">
      <c r="A6" s="1665"/>
      <c r="B6" s="1666" t="s">
        <v>271</v>
      </c>
      <c r="C6" s="1666"/>
      <c r="D6" s="1675"/>
      <c r="E6" s="1676" t="s">
        <v>272</v>
      </c>
      <c r="F6" s="1667"/>
      <c r="G6" s="1677"/>
      <c r="H6" s="1678" t="s">
        <v>273</v>
      </c>
      <c r="I6" s="1679"/>
      <c r="J6" s="137">
        <v>2234023</v>
      </c>
      <c r="K6" s="137">
        <v>2215721</v>
      </c>
      <c r="L6" s="137">
        <v>2122572</v>
      </c>
      <c r="M6" s="29">
        <v>1978116</v>
      </c>
      <c r="N6" s="29">
        <v>2075107</v>
      </c>
    </row>
    <row r="7" spans="1:14" s="1670" customFormat="1" ht="21" customHeight="1">
      <c r="A7" s="1680"/>
      <c r="B7" s="1681"/>
      <c r="C7" s="1681"/>
      <c r="D7" s="1682"/>
      <c r="E7" s="1683"/>
      <c r="F7" s="1263"/>
      <c r="G7" s="1684"/>
      <c r="H7" s="1685" t="s">
        <v>274</v>
      </c>
      <c r="I7" s="1263"/>
      <c r="J7" s="138">
        <v>2998</v>
      </c>
      <c r="K7" s="138">
        <f>'[1]Ⅲ-16（２）②港湾別・品目別積卸実績'!BP9</f>
        <v>1348</v>
      </c>
      <c r="L7" s="138">
        <f>'[2]Ⅲ-16（２）②港湾別・品目別積卸実績'!BQ9</f>
        <v>0</v>
      </c>
      <c r="M7" s="31">
        <v>1475</v>
      </c>
      <c r="N7" s="31">
        <v>1332</v>
      </c>
    </row>
    <row r="8" spans="1:14" s="1670" customFormat="1" ht="21" customHeight="1">
      <c r="A8" s="1680"/>
      <c r="B8" s="1681"/>
      <c r="C8" s="1681"/>
      <c r="D8" s="1682"/>
      <c r="E8" s="1685" t="s">
        <v>275</v>
      </c>
      <c r="F8" s="1263"/>
      <c r="G8" s="1263"/>
      <c r="H8" s="1685"/>
      <c r="I8" s="1263"/>
      <c r="J8" s="139">
        <v>0</v>
      </c>
      <c r="K8" s="139">
        <f>'[1]Ⅲ-16（２）②港湾別・品目別積卸実績'!BP10</f>
        <v>0</v>
      </c>
      <c r="L8" s="139">
        <f>'[2]Ⅲ-16（２）②港湾別・品目別積卸実績'!BQ10</f>
        <v>0</v>
      </c>
      <c r="M8" s="32">
        <f>'Ⅲ-14-2-2'!BQ10</f>
        <v>0</v>
      </c>
      <c r="N8" s="32">
        <f>'Ⅲ-14-2-2'!BR10</f>
        <v>0</v>
      </c>
    </row>
    <row r="9" spans="1:14" s="1670" customFormat="1" ht="21" customHeight="1">
      <c r="A9" s="1680"/>
      <c r="B9" s="1681"/>
      <c r="C9" s="1681"/>
      <c r="D9" s="1686"/>
      <c r="E9" s="1687" t="s">
        <v>276</v>
      </c>
      <c r="F9" s="1338"/>
      <c r="G9" s="1688"/>
      <c r="H9" s="1689" t="s">
        <v>273</v>
      </c>
      <c r="I9" s="1690"/>
      <c r="J9" s="140">
        <v>0</v>
      </c>
      <c r="K9" s="140">
        <f>'[1]Ⅲ-16（２）②港湾別・品目別積卸実績'!BP11</f>
        <v>0</v>
      </c>
      <c r="L9" s="140">
        <f>'[2]Ⅲ-16（２）②港湾別・品目別積卸実績'!BQ11</f>
        <v>49217</v>
      </c>
      <c r="M9" s="33">
        <v>46238</v>
      </c>
      <c r="N9" s="33">
        <f>'Ⅲ-14-2-2'!BR11</f>
        <v>0</v>
      </c>
    </row>
    <row r="10" spans="1:14" s="1670" customFormat="1" ht="21" customHeight="1" thickBot="1">
      <c r="A10" s="1671"/>
      <c r="B10" s="1672"/>
      <c r="C10" s="1672"/>
      <c r="D10" s="1691"/>
      <c r="E10" s="1692"/>
      <c r="F10" s="1673"/>
      <c r="G10" s="1684"/>
      <c r="H10" s="1672" t="s">
        <v>277</v>
      </c>
      <c r="I10" s="1673"/>
      <c r="J10" s="141">
        <v>42675</v>
      </c>
      <c r="K10" s="141">
        <v>44825</v>
      </c>
      <c r="L10" s="141">
        <f>'[2]Ⅲ-16（２）②港湾別・品目別積卸実績'!BQ12</f>
        <v>46179</v>
      </c>
      <c r="M10" s="34">
        <v>43403</v>
      </c>
      <c r="N10" s="34">
        <v>45657</v>
      </c>
    </row>
    <row r="11" spans="1:14" s="1670" customFormat="1" ht="21" customHeight="1">
      <c r="A11" s="1665"/>
      <c r="B11" s="1666" t="s">
        <v>278</v>
      </c>
      <c r="C11" s="1666"/>
      <c r="D11" s="1693"/>
      <c r="E11" s="1694" t="s">
        <v>279</v>
      </c>
      <c r="F11" s="1695"/>
      <c r="G11" s="1695"/>
      <c r="H11" s="1694"/>
      <c r="I11" s="1695"/>
      <c r="J11" s="142">
        <v>301615</v>
      </c>
      <c r="K11" s="142">
        <v>407317</v>
      </c>
      <c r="L11" s="142">
        <f>'[2]Ⅲ-16（２）②港湾別・品目別積卸実績'!BQ13</f>
        <v>389502</v>
      </c>
      <c r="M11" s="35">
        <v>367118</v>
      </c>
      <c r="N11" s="35">
        <v>312004</v>
      </c>
    </row>
    <row r="12" spans="1:14" s="1670" customFormat="1" ht="21" customHeight="1" thickBot="1">
      <c r="A12" s="1671"/>
      <c r="B12" s="1672"/>
      <c r="C12" s="1672"/>
      <c r="D12" s="1682"/>
      <c r="E12" s="1685" t="s">
        <v>280</v>
      </c>
      <c r="F12" s="1263"/>
      <c r="G12" s="1263"/>
      <c r="H12" s="1685"/>
      <c r="I12" s="1263"/>
      <c r="J12" s="143">
        <v>2948668</v>
      </c>
      <c r="K12" s="143">
        <v>3861082</v>
      </c>
      <c r="L12" s="143">
        <f>'[2]Ⅲ-16（２）②港湾別・品目別積卸実績'!BQ14</f>
        <v>4562164</v>
      </c>
      <c r="M12" s="36">
        <v>3980527</v>
      </c>
      <c r="N12" s="36">
        <v>4530170</v>
      </c>
    </row>
    <row r="13" spans="1:14" s="1670" customFormat="1" ht="21" customHeight="1">
      <c r="A13" s="1665"/>
      <c r="B13" s="1666" t="s">
        <v>281</v>
      </c>
      <c r="C13" s="1666"/>
      <c r="D13" s="1693"/>
      <c r="E13" s="1694" t="s">
        <v>282</v>
      </c>
      <c r="F13" s="1695"/>
      <c r="G13" s="1695"/>
      <c r="H13" s="1694"/>
      <c r="I13" s="1695"/>
      <c r="J13" s="139">
        <v>13894455</v>
      </c>
      <c r="K13" s="139">
        <v>15001563</v>
      </c>
      <c r="L13" s="139">
        <f>'[2]Ⅲ-16（２）②港湾別・品目別積卸実績'!BQ15</f>
        <v>13800176</v>
      </c>
      <c r="M13" s="32">
        <v>11841298</v>
      </c>
      <c r="N13" s="32">
        <v>13826891</v>
      </c>
    </row>
    <row r="14" spans="1:14" s="1670" customFormat="1" ht="21" customHeight="1">
      <c r="A14" s="1680"/>
      <c r="B14" s="1681"/>
      <c r="C14" s="1681"/>
      <c r="D14" s="1682"/>
      <c r="E14" s="1685" t="s">
        <v>283</v>
      </c>
      <c r="F14" s="1263"/>
      <c r="G14" s="1263"/>
      <c r="H14" s="1685"/>
      <c r="I14" s="1263"/>
      <c r="J14" s="139">
        <v>2816407</v>
      </c>
      <c r="K14" s="139">
        <v>3640596</v>
      </c>
      <c r="L14" s="139">
        <f>'[2]Ⅲ-16（２）②港湾別・品目別積卸実績'!BQ16</f>
        <v>2792190</v>
      </c>
      <c r="M14" s="32">
        <v>1886379</v>
      </c>
      <c r="N14" s="32">
        <v>1671248</v>
      </c>
    </row>
    <row r="15" spans="1:14" s="1670" customFormat="1" ht="21" customHeight="1">
      <c r="A15" s="1680"/>
      <c r="B15" s="1681"/>
      <c r="C15" s="1681"/>
      <c r="D15" s="1682"/>
      <c r="E15" s="1685" t="s">
        <v>284</v>
      </c>
      <c r="F15" s="1263"/>
      <c r="G15" s="1263"/>
      <c r="H15" s="1685"/>
      <c r="I15" s="1263"/>
      <c r="J15" s="139">
        <v>1333688</v>
      </c>
      <c r="K15" s="139">
        <v>1218439</v>
      </c>
      <c r="L15" s="139">
        <f>'[2]Ⅲ-16（２）②港湾別・品目別積卸実績'!BQ17</f>
        <v>936149</v>
      </c>
      <c r="M15" s="32">
        <v>865678</v>
      </c>
      <c r="N15" s="32">
        <v>835970</v>
      </c>
    </row>
    <row r="16" spans="1:14" s="1670" customFormat="1" ht="21" customHeight="1">
      <c r="A16" s="1680"/>
      <c r="B16" s="1681"/>
      <c r="C16" s="1681"/>
      <c r="D16" s="1682"/>
      <c r="E16" s="1685" t="s">
        <v>285</v>
      </c>
      <c r="F16" s="1263"/>
      <c r="G16" s="1263"/>
      <c r="H16" s="1685"/>
      <c r="I16" s="1263"/>
      <c r="J16" s="139">
        <v>310010</v>
      </c>
      <c r="K16" s="139">
        <v>378446</v>
      </c>
      <c r="L16" s="139">
        <f>'[2]Ⅲ-16（２）②港湾別・品目別積卸実績'!BQ18</f>
        <v>386071</v>
      </c>
      <c r="M16" s="32">
        <v>285684</v>
      </c>
      <c r="N16" s="32">
        <v>334670</v>
      </c>
    </row>
    <row r="17" spans="1:19" s="1670" customFormat="1" ht="21" customHeight="1" thickBot="1">
      <c r="A17" s="1671"/>
      <c r="B17" s="1672"/>
      <c r="C17" s="1672"/>
      <c r="D17" s="1682"/>
      <c r="E17" s="1685" t="s">
        <v>286</v>
      </c>
      <c r="F17" s="1263"/>
      <c r="G17" s="1263"/>
      <c r="H17" s="1685"/>
      <c r="I17" s="1263"/>
      <c r="J17" s="143">
        <v>1921888</v>
      </c>
      <c r="K17" s="143">
        <v>2004512</v>
      </c>
      <c r="L17" s="143">
        <f>'[2]Ⅲ-16（２）②港湾別・品目別積卸実績'!BQ19</f>
        <v>1937479</v>
      </c>
      <c r="M17" s="36">
        <v>1796757</v>
      </c>
      <c r="N17" s="36">
        <v>1904806</v>
      </c>
    </row>
    <row r="18" spans="1:19" s="1670" customFormat="1" ht="21" customHeight="1">
      <c r="A18" s="1665"/>
      <c r="B18" s="1666" t="s">
        <v>287</v>
      </c>
      <c r="C18" s="1666"/>
      <c r="D18" s="1693"/>
      <c r="E18" s="1694" t="s">
        <v>288</v>
      </c>
      <c r="F18" s="1695"/>
      <c r="G18" s="1695"/>
      <c r="H18" s="1694"/>
      <c r="I18" s="1695"/>
      <c r="J18" s="142">
        <v>1694095</v>
      </c>
      <c r="K18" s="142">
        <v>2016778</v>
      </c>
      <c r="L18" s="142">
        <f>'[2]Ⅲ-16（２）②港湾別・品目別積卸実績'!BQ20</f>
        <v>1823706</v>
      </c>
      <c r="M18" s="35">
        <v>1601970</v>
      </c>
      <c r="N18" s="1696">
        <v>1627104</v>
      </c>
    </row>
    <row r="19" spans="1:19" s="1670" customFormat="1" ht="21" customHeight="1">
      <c r="A19" s="1680"/>
      <c r="B19" s="1681" t="s">
        <v>289</v>
      </c>
      <c r="C19" s="1681"/>
      <c r="D19" s="1682"/>
      <c r="E19" s="1685" t="s">
        <v>290</v>
      </c>
      <c r="F19" s="1263"/>
      <c r="G19" s="1263"/>
      <c r="H19" s="1685"/>
      <c r="I19" s="1263"/>
      <c r="J19" s="139">
        <v>272306</v>
      </c>
      <c r="K19" s="139">
        <v>293813</v>
      </c>
      <c r="L19" s="139">
        <f>'[2]Ⅲ-16（２）②港湾別・品目別積卸実績'!BQ21</f>
        <v>278641</v>
      </c>
      <c r="M19" s="32">
        <v>259929</v>
      </c>
      <c r="N19" s="1697">
        <v>230184</v>
      </c>
      <c r="S19" s="1670" t="s">
        <v>983</v>
      </c>
    </row>
    <row r="20" spans="1:19" s="1670" customFormat="1" ht="21" customHeight="1">
      <c r="A20" s="1680"/>
      <c r="B20" s="1681"/>
      <c r="C20" s="1681"/>
      <c r="D20" s="1686"/>
      <c r="E20" s="1687" t="s">
        <v>291</v>
      </c>
      <c r="F20" s="1338"/>
      <c r="G20" s="1338"/>
      <c r="H20" s="1681"/>
      <c r="I20" s="1338"/>
      <c r="J20" s="183" t="s">
        <v>856</v>
      </c>
      <c r="K20" s="1698">
        <v>-621855</v>
      </c>
      <c r="L20" s="183" t="str">
        <f>'[2]Ⅲ-16（２）②港湾別・品目別積卸実績'!BQ23</f>
        <v>(627,188)</v>
      </c>
      <c r="M20" s="1698">
        <v>-695046</v>
      </c>
      <c r="N20" s="1699">
        <v>-727129</v>
      </c>
    </row>
    <row r="21" spans="1:19" s="1670" customFormat="1" ht="21" customHeight="1">
      <c r="A21" s="1680"/>
      <c r="B21" s="1681"/>
      <c r="C21" s="1681"/>
      <c r="D21" s="1682"/>
      <c r="E21" s="1683"/>
      <c r="F21" s="1263"/>
      <c r="G21" s="1263"/>
      <c r="H21" s="1685"/>
      <c r="I21" s="1263"/>
      <c r="J21" s="144">
        <v>3701670</v>
      </c>
      <c r="K21" s="144">
        <v>3420184</v>
      </c>
      <c r="L21" s="144">
        <f>'[2]Ⅲ-16（２）②港湾別・品目別積卸実績'!BQ22</f>
        <v>3450415</v>
      </c>
      <c r="M21" s="37">
        <v>3822786</v>
      </c>
      <c r="N21" s="1700">
        <v>3999921</v>
      </c>
    </row>
    <row r="22" spans="1:19" s="1670" customFormat="1" ht="21" customHeight="1" thickBot="1">
      <c r="A22" s="1671"/>
      <c r="B22" s="1672"/>
      <c r="C22" s="1672"/>
      <c r="D22" s="1691"/>
      <c r="E22" s="1673" t="s">
        <v>292</v>
      </c>
      <c r="F22" s="1673"/>
      <c r="G22" s="1673"/>
      <c r="H22" s="1672"/>
      <c r="I22" s="1673"/>
      <c r="J22" s="145">
        <v>83238</v>
      </c>
      <c r="K22" s="145">
        <v>97158</v>
      </c>
      <c r="L22" s="145">
        <f>'[2]Ⅲ-16（２）②港湾別・品目別積卸実績'!BQ24</f>
        <v>64578</v>
      </c>
      <c r="M22" s="38">
        <v>74540</v>
      </c>
      <c r="N22" s="1701">
        <v>86495</v>
      </c>
    </row>
    <row r="23" spans="1:19" s="1670" customFormat="1" ht="21" customHeight="1">
      <c r="A23" s="1665"/>
      <c r="B23" s="1666" t="s">
        <v>293</v>
      </c>
      <c r="C23" s="1666"/>
      <c r="D23" s="1675"/>
      <c r="E23" s="1676" t="s">
        <v>294</v>
      </c>
      <c r="F23" s="1702"/>
      <c r="G23" s="1677"/>
      <c r="H23" s="1678" t="s">
        <v>273</v>
      </c>
      <c r="I23" s="1679"/>
      <c r="J23" s="146">
        <v>881109</v>
      </c>
      <c r="K23" s="146">
        <v>711144</v>
      </c>
      <c r="L23" s="146">
        <f>'[2]Ⅲ-16（２）②港湾別・品目別積卸実績'!BQ25</f>
        <v>662481</v>
      </c>
      <c r="M23" s="39">
        <v>613650</v>
      </c>
      <c r="N23" s="1703">
        <v>580152</v>
      </c>
    </row>
    <row r="24" spans="1:19" s="1670" customFormat="1" ht="21" customHeight="1">
      <c r="A24" s="1680"/>
      <c r="B24" s="1681"/>
      <c r="C24" s="1681"/>
      <c r="D24" s="1682"/>
      <c r="E24" s="1683"/>
      <c r="F24" s="1263"/>
      <c r="G24" s="1684"/>
      <c r="H24" s="1685" t="s">
        <v>274</v>
      </c>
      <c r="I24" s="1263"/>
      <c r="J24" s="144">
        <v>0</v>
      </c>
      <c r="K24" s="144">
        <f>'[1]Ⅲ-16（２）②港湾別・品目別積卸実績'!BP26</f>
        <v>0</v>
      </c>
      <c r="L24" s="144">
        <f>'[2]Ⅲ-16（２）②港湾別・品目別積卸実績'!BQ26</f>
        <v>0</v>
      </c>
      <c r="M24" s="37">
        <f>'Ⅲ-14-2-2'!BQ26</f>
        <v>0</v>
      </c>
      <c r="N24" s="37">
        <f>'Ⅲ-14-2-2'!BR26</f>
        <v>0</v>
      </c>
    </row>
    <row r="25" spans="1:19" s="1670" customFormat="1" ht="21" customHeight="1">
      <c r="A25" s="1680"/>
      <c r="B25" s="1681"/>
      <c r="C25" s="1681"/>
      <c r="D25" s="1682"/>
      <c r="E25" s="1685" t="s">
        <v>295</v>
      </c>
      <c r="F25" s="1263"/>
      <c r="G25" s="1263"/>
      <c r="H25" s="1685"/>
      <c r="I25" s="1263"/>
      <c r="J25" s="147">
        <v>188014</v>
      </c>
      <c r="K25" s="147">
        <v>109054</v>
      </c>
      <c r="L25" s="147">
        <f>'[2]Ⅲ-16（２）②港湾別・品目別積卸実績'!BQ27</f>
        <v>126522</v>
      </c>
      <c r="M25" s="40">
        <v>96418</v>
      </c>
      <c r="N25" s="40">
        <v>111811</v>
      </c>
    </row>
    <row r="26" spans="1:19" s="1670" customFormat="1" ht="21" customHeight="1">
      <c r="A26" s="1680"/>
      <c r="B26" s="1681"/>
      <c r="C26" s="1681"/>
      <c r="D26" s="1682"/>
      <c r="E26" s="1685" t="s">
        <v>296</v>
      </c>
      <c r="F26" s="1263"/>
      <c r="G26" s="1263"/>
      <c r="H26" s="1685"/>
      <c r="I26" s="1263"/>
      <c r="J26" s="147">
        <v>180567</v>
      </c>
      <c r="K26" s="147">
        <v>201145</v>
      </c>
      <c r="L26" s="147">
        <f>'[2]Ⅲ-16（２）②港湾別・品目別積卸実績'!BQ28</f>
        <v>197737</v>
      </c>
      <c r="M26" s="40">
        <v>184044</v>
      </c>
      <c r="N26" s="40">
        <v>172922</v>
      </c>
    </row>
    <row r="27" spans="1:19" s="1670" customFormat="1" ht="21" customHeight="1">
      <c r="A27" s="1680"/>
      <c r="B27" s="1681"/>
      <c r="C27" s="1681"/>
      <c r="D27" s="1682"/>
      <c r="E27" s="1685" t="s">
        <v>297</v>
      </c>
      <c r="F27" s="1263"/>
      <c r="G27" s="1263"/>
      <c r="H27" s="1685"/>
      <c r="I27" s="1263"/>
      <c r="J27" s="147">
        <v>172366</v>
      </c>
      <c r="K27" s="147">
        <v>205564</v>
      </c>
      <c r="L27" s="147">
        <f>'[2]Ⅲ-16（２）②港湾別・品目別積卸実績'!BQ29</f>
        <v>206863</v>
      </c>
      <c r="M27" s="40">
        <v>158017</v>
      </c>
      <c r="N27" s="40">
        <v>149794</v>
      </c>
    </row>
    <row r="28" spans="1:19" s="1670" customFormat="1" ht="21" customHeight="1" thickBot="1">
      <c r="A28" s="1671"/>
      <c r="B28" s="1672"/>
      <c r="C28" s="1672"/>
      <c r="D28" s="1691"/>
      <c r="E28" s="1673" t="s">
        <v>298</v>
      </c>
      <c r="F28" s="1673"/>
      <c r="G28" s="1673"/>
      <c r="H28" s="1672"/>
      <c r="I28" s="1673"/>
      <c r="J28" s="145">
        <v>136375</v>
      </c>
      <c r="K28" s="145">
        <v>167139</v>
      </c>
      <c r="L28" s="145">
        <f>'[2]Ⅲ-16（２）②港湾別・品目別積卸実績'!BQ30</f>
        <v>149588</v>
      </c>
      <c r="M28" s="38">
        <v>124663</v>
      </c>
      <c r="N28" s="38">
        <v>143311</v>
      </c>
    </row>
    <row r="29" spans="1:19" s="1670" customFormat="1" ht="21" customHeight="1">
      <c r="A29" s="1665"/>
      <c r="B29" s="1666" t="s">
        <v>299</v>
      </c>
      <c r="C29" s="1666"/>
      <c r="D29" s="1693"/>
      <c r="E29" s="1694" t="s">
        <v>300</v>
      </c>
      <c r="F29" s="1695"/>
      <c r="G29" s="1263"/>
      <c r="H29" s="1694"/>
      <c r="I29" s="1695"/>
      <c r="J29" s="147">
        <v>120027</v>
      </c>
      <c r="K29" s="147">
        <v>135702</v>
      </c>
      <c r="L29" s="147">
        <f>'[2]Ⅲ-16（２）②港湾別・品目別積卸実績'!BQ31</f>
        <v>129114</v>
      </c>
      <c r="M29" s="40">
        <v>105105</v>
      </c>
      <c r="N29" s="40">
        <v>75657</v>
      </c>
    </row>
    <row r="30" spans="1:19" s="1670" customFormat="1" ht="21" customHeight="1">
      <c r="A30" s="1680"/>
      <c r="B30" s="1681"/>
      <c r="C30" s="1681"/>
      <c r="D30" s="1682"/>
      <c r="E30" s="1685" t="s">
        <v>301</v>
      </c>
      <c r="F30" s="1263"/>
      <c r="G30" s="1263"/>
      <c r="H30" s="1685"/>
      <c r="I30" s="1263"/>
      <c r="J30" s="147">
        <v>0</v>
      </c>
      <c r="K30" s="147">
        <f>'[1]Ⅲ-16（２）②港湾別・品目別積卸実績'!BP32</f>
        <v>0</v>
      </c>
      <c r="L30" s="147">
        <f>'[2]Ⅲ-16（２）②港湾別・品目別積卸実績'!BQ32</f>
        <v>4040</v>
      </c>
      <c r="M30" s="40">
        <v>1110</v>
      </c>
      <c r="N30" s="40">
        <f>'Ⅲ-14-2-2'!BR32</f>
        <v>0</v>
      </c>
    </row>
    <row r="31" spans="1:19" s="1670" customFormat="1" ht="21" customHeight="1">
      <c r="A31" s="1680"/>
      <c r="B31" s="1681"/>
      <c r="C31" s="1681"/>
      <c r="D31" s="1682"/>
      <c r="E31" s="1685" t="s">
        <v>302</v>
      </c>
      <c r="F31" s="1685"/>
      <c r="G31" s="1685"/>
      <c r="H31" s="1685"/>
      <c r="I31" s="1685"/>
      <c r="J31" s="147">
        <v>0</v>
      </c>
      <c r="K31" s="147">
        <f>'[1]Ⅲ-16（２）②港湾別・品目別積卸実績'!BP33</f>
        <v>0</v>
      </c>
      <c r="L31" s="147">
        <f>'[2]Ⅲ-16（２）②港湾別・品目別積卸実績'!BQ33</f>
        <v>0</v>
      </c>
      <c r="M31" s="40">
        <f>'Ⅲ-14-2-2'!BQ33</f>
        <v>0</v>
      </c>
      <c r="N31" s="40">
        <f>'Ⅲ-14-2-2'!BR33</f>
        <v>0</v>
      </c>
    </row>
    <row r="32" spans="1:19" s="1670" customFormat="1" ht="21" customHeight="1" thickBot="1">
      <c r="A32" s="1671"/>
      <c r="B32" s="1672"/>
      <c r="C32" s="1672"/>
      <c r="D32" s="1682"/>
      <c r="E32" s="1685" t="s">
        <v>303</v>
      </c>
      <c r="F32" s="1263"/>
      <c r="G32" s="1263"/>
      <c r="H32" s="1685"/>
      <c r="I32" s="1263"/>
      <c r="J32" s="145">
        <v>40670</v>
      </c>
      <c r="K32" s="145">
        <v>32361</v>
      </c>
      <c r="L32" s="145">
        <f>'[2]Ⅲ-16（２）②港湾別・品目別積卸実績'!BQ34</f>
        <v>39345</v>
      </c>
      <c r="M32" s="38">
        <v>48451</v>
      </c>
      <c r="N32" s="38">
        <v>45531</v>
      </c>
    </row>
    <row r="33" spans="1:15" s="1670" customFormat="1" ht="21" customHeight="1" thickBot="1">
      <c r="A33" s="1704"/>
      <c r="B33" s="1705" t="s">
        <v>304</v>
      </c>
      <c r="C33" s="1705"/>
      <c r="D33" s="1705"/>
      <c r="E33" s="1705"/>
      <c r="F33" s="1706"/>
      <c r="G33" s="1706"/>
      <c r="H33" s="1705"/>
      <c r="I33" s="1706"/>
      <c r="J33" s="145">
        <v>18994</v>
      </c>
      <c r="K33" s="145">
        <v>26181</v>
      </c>
      <c r="L33" s="145">
        <f>'[2]Ⅲ-16（２）②港湾別・品目別積卸実績'!BQ35</f>
        <v>19000</v>
      </c>
      <c r="M33" s="38">
        <v>15045</v>
      </c>
      <c r="N33" s="38">
        <v>18798</v>
      </c>
    </row>
    <row r="34" spans="1:15" s="1670" customFormat="1" ht="21" customHeight="1">
      <c r="A34" s="1665"/>
      <c r="B34" s="1666" t="s">
        <v>305</v>
      </c>
      <c r="C34" s="1666"/>
      <c r="D34" s="1693"/>
      <c r="E34" s="1694" t="s">
        <v>306</v>
      </c>
      <c r="F34" s="1695"/>
      <c r="G34" s="1263"/>
      <c r="H34" s="1694"/>
      <c r="I34" s="1695"/>
      <c r="J34" s="147">
        <v>861777</v>
      </c>
      <c r="K34" s="147">
        <v>876387</v>
      </c>
      <c r="L34" s="147">
        <f>'[2]Ⅲ-16（２）②港湾別・品目別積卸実績'!BQ36</f>
        <v>791586</v>
      </c>
      <c r="M34" s="40">
        <v>789227</v>
      </c>
      <c r="N34" s="40">
        <v>691293</v>
      </c>
    </row>
    <row r="35" spans="1:15" s="1670" customFormat="1" ht="21" customHeight="1">
      <c r="A35" s="1680"/>
      <c r="B35" s="1681"/>
      <c r="C35" s="1681"/>
      <c r="D35" s="1682"/>
      <c r="E35" s="1263" t="s">
        <v>307</v>
      </c>
      <c r="F35" s="1263"/>
      <c r="G35" s="1263"/>
      <c r="H35" s="1685"/>
      <c r="I35" s="1263"/>
      <c r="J35" s="147">
        <v>902892</v>
      </c>
      <c r="K35" s="147">
        <v>963052</v>
      </c>
      <c r="L35" s="147">
        <f>'[2]Ⅲ-16（２）②港湾別・品目別積卸実績'!BQ37</f>
        <v>899790</v>
      </c>
      <c r="M35" s="40">
        <v>1010254</v>
      </c>
      <c r="N35" s="40">
        <v>1002836</v>
      </c>
    </row>
    <row r="36" spans="1:15" s="1670" customFormat="1" ht="21" customHeight="1">
      <c r="A36" s="1680"/>
      <c r="B36" s="1681"/>
      <c r="C36" s="1681"/>
      <c r="D36" s="1707"/>
      <c r="E36" s="1708" t="s">
        <v>308</v>
      </c>
      <c r="F36" s="1709"/>
      <c r="G36" s="1709"/>
      <c r="H36" s="1708"/>
      <c r="I36" s="1263"/>
      <c r="J36" s="147">
        <v>9584416</v>
      </c>
      <c r="K36" s="147">
        <v>9502160</v>
      </c>
      <c r="L36" s="147">
        <f>'[2]Ⅲ-16（２）②港湾別・品目別積卸実績'!BQ38</f>
        <v>8382120</v>
      </c>
      <c r="M36" s="40">
        <v>8067144</v>
      </c>
      <c r="N36" s="40">
        <v>8097536</v>
      </c>
    </row>
    <row r="37" spans="1:15" s="1670" customFormat="1" ht="21" customHeight="1">
      <c r="A37" s="1680"/>
      <c r="B37" s="1681"/>
      <c r="C37" s="1681"/>
      <c r="D37" s="1707"/>
      <c r="E37" s="1708" t="s">
        <v>309</v>
      </c>
      <c r="F37" s="1709"/>
      <c r="G37" s="1709"/>
      <c r="H37" s="1685"/>
      <c r="I37" s="1263"/>
      <c r="J37" s="147">
        <v>5060256</v>
      </c>
      <c r="K37" s="147">
        <v>4985504</v>
      </c>
      <c r="L37" s="147">
        <f>'[2]Ⅲ-16（２）②港湾別・品目別積卸実績'!BQ42</f>
        <v>4603200</v>
      </c>
      <c r="M37" s="40">
        <v>3805640</v>
      </c>
      <c r="N37" s="40">
        <v>3664992</v>
      </c>
      <c r="O37" s="1670" t="s">
        <v>466</v>
      </c>
    </row>
    <row r="38" spans="1:15" s="1670" customFormat="1" ht="21" customHeight="1" thickBot="1">
      <c r="A38" s="1671"/>
      <c r="B38" s="1672"/>
      <c r="C38" s="1672"/>
      <c r="D38" s="1682"/>
      <c r="E38" s="1685" t="s">
        <v>310</v>
      </c>
      <c r="F38" s="1263"/>
      <c r="G38" s="1263"/>
      <c r="H38" s="1685"/>
      <c r="I38" s="1263"/>
      <c r="J38" s="145">
        <v>331053</v>
      </c>
      <c r="K38" s="145">
        <v>369872</v>
      </c>
      <c r="L38" s="145">
        <f>'[2]Ⅲ-16（２）②港湾別・品目別積卸実績'!BQ46</f>
        <v>233669</v>
      </c>
      <c r="M38" s="38">
        <v>554180</v>
      </c>
      <c r="N38" s="38">
        <v>915266</v>
      </c>
    </row>
    <row r="39" spans="1:15" s="1670" customFormat="1" ht="21" customHeight="1" thickBot="1">
      <c r="A39" s="1704"/>
      <c r="B39" s="1706" t="s">
        <v>311</v>
      </c>
      <c r="C39" s="1706"/>
      <c r="D39" s="1706"/>
      <c r="E39" s="1705"/>
      <c r="F39" s="1706"/>
      <c r="G39" s="1706"/>
      <c r="H39" s="1705"/>
      <c r="I39" s="1706"/>
      <c r="J39" s="148">
        <v>158254</v>
      </c>
      <c r="K39" s="148">
        <v>173751</v>
      </c>
      <c r="L39" s="148">
        <f>'[2]Ⅲ-16（２）②港湾別・品目別積卸実績'!BQ47</f>
        <v>231213</v>
      </c>
      <c r="M39" s="41">
        <v>190358</v>
      </c>
      <c r="N39" s="41">
        <v>208830</v>
      </c>
    </row>
    <row r="40" spans="1:15" s="1670" customFormat="1" ht="21" customHeight="1" thickBot="1">
      <c r="A40" s="1365" t="s">
        <v>79</v>
      </c>
      <c r="B40" s="1366"/>
      <c r="C40" s="1366"/>
      <c r="D40" s="1366"/>
      <c r="E40" s="1366"/>
      <c r="F40" s="1366"/>
      <c r="G40" s="1366"/>
      <c r="H40" s="1366"/>
      <c r="I40" s="1366"/>
      <c r="J40" s="148">
        <f>SUM(J6:J19)+SUM(J21:J39)</f>
        <v>50194506</v>
      </c>
      <c r="K40" s="148">
        <v>53060798</v>
      </c>
      <c r="L40" s="148">
        <f>'[2]Ⅲ-16（２）②港湾別・品目別積卸実績'!BQ48</f>
        <v>49315307</v>
      </c>
      <c r="M40" s="41">
        <f>SUM(M6:M19)+SUM(M21:M39)</f>
        <v>44615204</v>
      </c>
      <c r="N40" s="41">
        <f>SUM(N6:N19)+SUM(N21:N39)</f>
        <v>47360288</v>
      </c>
    </row>
    <row r="41" spans="1:15" s="1338" customFormat="1" ht="21" customHeight="1">
      <c r="A41" s="1710" t="s">
        <v>312</v>
      </c>
      <c r="B41" s="1193"/>
      <c r="C41" s="1193"/>
      <c r="D41" s="1193"/>
      <c r="E41" s="1193"/>
      <c r="F41" s="1193"/>
      <c r="G41" s="1193"/>
      <c r="H41" s="1193"/>
      <c r="I41" s="1193"/>
      <c r="J41" s="149">
        <v>56750683</v>
      </c>
      <c r="K41" s="149">
        <f>J40</f>
        <v>50194506</v>
      </c>
      <c r="L41" s="149">
        <f>K40</f>
        <v>53060798</v>
      </c>
      <c r="M41" s="42">
        <v>49315307</v>
      </c>
      <c r="N41" s="42">
        <v>44615204</v>
      </c>
    </row>
    <row r="42" spans="1:15" s="1338" customFormat="1" ht="21" customHeight="1" thickBot="1">
      <c r="A42" s="1352" t="s">
        <v>313</v>
      </c>
      <c r="B42" s="1353"/>
      <c r="C42" s="1353"/>
      <c r="D42" s="1353"/>
      <c r="E42" s="1353"/>
      <c r="F42" s="1353"/>
      <c r="G42" s="1353"/>
      <c r="H42" s="1353"/>
      <c r="I42" s="1353"/>
      <c r="J42" s="184">
        <f>J40/J41</f>
        <v>0.88447404236526983</v>
      </c>
      <c r="K42" s="1711">
        <f>K40/K41</f>
        <v>1.057103699755507</v>
      </c>
      <c r="L42" s="1711">
        <f>L40/L41</f>
        <v>0.92941133301462975</v>
      </c>
      <c r="M42" s="185">
        <f>M40/M41</f>
        <v>0.90469281677593527</v>
      </c>
      <c r="N42" s="185">
        <f>N40/N41</f>
        <v>1.0615279939098787</v>
      </c>
    </row>
    <row r="43" spans="1:15" s="1612" customFormat="1" ht="21" customHeight="1">
      <c r="B43" s="1712" t="s">
        <v>813</v>
      </c>
      <c r="C43" s="1712"/>
      <c r="D43" s="1712"/>
      <c r="E43" s="1712"/>
      <c r="H43" s="1654"/>
    </row>
    <row r="44" spans="1:15" s="1612" customFormat="1">
      <c r="B44" s="1654"/>
      <c r="C44" s="1654"/>
      <c r="D44" s="1654"/>
      <c r="E44" s="1654"/>
      <c r="H44" s="1654"/>
    </row>
    <row r="45" spans="1:15" s="1612" customFormat="1">
      <c r="B45" s="1654"/>
      <c r="C45" s="1654"/>
      <c r="D45" s="1654"/>
      <c r="E45" s="1713"/>
      <c r="F45" s="1714"/>
      <c r="G45" s="1714"/>
      <c r="H45" s="1714"/>
      <c r="I45" s="1613"/>
    </row>
    <row r="46" spans="1:15" s="1612" customFormat="1">
      <c r="B46" s="1654"/>
      <c r="C46" s="1654"/>
      <c r="D46" s="1654"/>
      <c r="E46" s="1713"/>
      <c r="F46" s="1714"/>
      <c r="G46" s="1714"/>
      <c r="H46" s="1714"/>
      <c r="I46" s="1613"/>
    </row>
    <row r="47" spans="1:15" s="1612" customFormat="1">
      <c r="B47" s="1654"/>
      <c r="C47" s="1654"/>
      <c r="D47" s="1654"/>
      <c r="E47" s="1713"/>
      <c r="F47" s="1714"/>
      <c r="G47" s="1714"/>
      <c r="H47" s="1714"/>
      <c r="I47" s="1613"/>
    </row>
    <row r="48" spans="1:15" s="1612" customFormat="1">
      <c r="B48" s="1654"/>
      <c r="C48" s="1654"/>
      <c r="D48" s="1654"/>
      <c r="E48" s="1713"/>
      <c r="F48" s="1714"/>
      <c r="G48" s="1714"/>
      <c r="H48" s="1714"/>
      <c r="I48" s="1613"/>
    </row>
    <row r="49" spans="2:8" s="1612" customFormat="1">
      <c r="B49" s="1654"/>
      <c r="C49" s="1654"/>
      <c r="D49" s="1654"/>
      <c r="E49" s="1654"/>
      <c r="H49" s="1654"/>
    </row>
  </sheetData>
  <mergeCells count="18">
    <mergeCell ref="A42:I42"/>
    <mergeCell ref="B43:E43"/>
    <mergeCell ref="E45:H45"/>
    <mergeCell ref="E46:H46"/>
    <mergeCell ref="E47:H47"/>
    <mergeCell ref="E48:H48"/>
    <mergeCell ref="E6:E7"/>
    <mergeCell ref="E9:E10"/>
    <mergeCell ref="E20:E21"/>
    <mergeCell ref="E23:E24"/>
    <mergeCell ref="A40:I40"/>
    <mergeCell ref="A41:I41"/>
    <mergeCell ref="A1:E1"/>
    <mergeCell ref="J4:J5"/>
    <mergeCell ref="K4:K5"/>
    <mergeCell ref="L4:L5"/>
    <mergeCell ref="M4:M5"/>
    <mergeCell ref="N4:N5"/>
  </mergeCells>
  <phoneticPr fontId="3"/>
  <pageMargins left="0.9055118110236221" right="0.47244094488188981" top="0.98425196850393704" bottom="0.78740157480314965" header="0.51181102362204722" footer="0.51181102362204722"/>
  <pageSetup paperSize="8" scale="111" fitToHeight="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3729" r:id="rId4" name="Button 1">
              <controlPr defaultSize="0" print="0" autoFill="0" autoLine="0" autoPict="0">
                <anchor moveWithCells="1" sizeWithCells="1">
                  <from>
                    <xdr:col>10</xdr:col>
                    <xdr:colOff>0</xdr:colOff>
                    <xdr:row>40</xdr:row>
                    <xdr:rowOff>0</xdr:rowOff>
                  </from>
                  <to>
                    <xdr:col>10</xdr:col>
                    <xdr:colOff>0</xdr:colOff>
                    <xdr:row>40</xdr:row>
                    <xdr:rowOff>0</xdr:rowOff>
                  </to>
                </anchor>
              </controlPr>
            </control>
          </mc:Choice>
        </mc:AlternateContent>
        <mc:AlternateContent xmlns:mc="http://schemas.openxmlformats.org/markup-compatibility/2006">
          <mc:Choice Requires="x14">
            <control shapeId="73730" r:id="rId5" name="Button 2">
              <controlPr defaultSize="0" print="0" autoFill="0" autoLine="0" autoPict="0">
                <anchor moveWithCells="1" sizeWithCells="1">
                  <from>
                    <xdr:col>9</xdr:col>
                    <xdr:colOff>0</xdr:colOff>
                    <xdr:row>40</xdr:row>
                    <xdr:rowOff>0</xdr:rowOff>
                  </from>
                  <to>
                    <xdr:col>9</xdr:col>
                    <xdr:colOff>0</xdr:colOff>
                    <xdr:row>40</xdr:row>
                    <xdr:rowOff>0</xdr:rowOff>
                  </to>
                </anchor>
              </controlPr>
            </control>
          </mc:Choice>
        </mc:AlternateContent>
        <mc:AlternateContent xmlns:mc="http://schemas.openxmlformats.org/markup-compatibility/2006">
          <mc:Choice Requires="x14">
            <control shapeId="73731" r:id="rId6" name="Button 3">
              <controlPr defaultSize="0" print="0" autoFill="0" autoLine="0" autoPict="0">
                <anchor moveWithCells="1" sizeWithCells="1">
                  <from>
                    <xdr:col>9</xdr:col>
                    <xdr:colOff>0</xdr:colOff>
                    <xdr:row>40</xdr:row>
                    <xdr:rowOff>0</xdr:rowOff>
                  </from>
                  <to>
                    <xdr:col>9</xdr:col>
                    <xdr:colOff>0</xdr:colOff>
                    <xdr:row>40</xdr:row>
                    <xdr:rowOff>0</xdr:rowOff>
                  </to>
                </anchor>
              </controlPr>
            </control>
          </mc:Choice>
        </mc:AlternateContent>
        <mc:AlternateContent xmlns:mc="http://schemas.openxmlformats.org/markup-compatibility/2006">
          <mc:Choice Requires="x14">
            <control shapeId="73732" r:id="rId7" name="Button 4">
              <controlPr defaultSize="0" print="0" autoFill="0" autoLine="0" autoPict="0">
                <anchor moveWithCells="1" sizeWithCells="1">
                  <from>
                    <xdr:col>9</xdr:col>
                    <xdr:colOff>0</xdr:colOff>
                    <xdr:row>40</xdr:row>
                    <xdr:rowOff>0</xdr:rowOff>
                  </from>
                  <to>
                    <xdr:col>9</xdr:col>
                    <xdr:colOff>0</xdr:colOff>
                    <xdr:row>40</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D38FF-08F1-41EF-81CC-B817FD23AE6C}">
  <sheetPr>
    <tabColor rgb="FF66FFFF"/>
    <pageSetUpPr fitToPage="1"/>
  </sheetPr>
  <dimension ref="A1:BR241"/>
  <sheetViews>
    <sheetView view="pageBreakPreview" zoomScaleNormal="75" zoomScaleSheetLayoutView="100" workbookViewId="0">
      <pane xSplit="9" ySplit="7" topLeftCell="BO8" activePane="bottomRight" state="frozen"/>
      <selection activeCell="K28" sqref="K28"/>
      <selection pane="topRight" activeCell="K28" sqref="K28"/>
      <selection pane="bottomLeft" activeCell="K28" sqref="K28"/>
      <selection pane="bottomRight"/>
    </sheetView>
  </sheetViews>
  <sheetFormatPr defaultRowHeight="13.5"/>
  <cols>
    <col min="1" max="1" width="1" style="1715" customWidth="1"/>
    <col min="2" max="2" width="16.375" style="1807" customWidth="1"/>
    <col min="3" max="3" width="1.25" style="1807" customWidth="1"/>
    <col min="4" max="4" width="1.125" style="1807" customWidth="1"/>
    <col min="5" max="5" width="15.5" style="1807" customWidth="1"/>
    <col min="6" max="7" width="1" style="1715" customWidth="1"/>
    <col min="8" max="8" width="14.125" style="1807" customWidth="1"/>
    <col min="9" max="9" width="1" style="1715" customWidth="1"/>
    <col min="10" max="53" width="12.125" style="1715" customWidth="1"/>
    <col min="54" max="54" width="13.875" style="1715" customWidth="1"/>
    <col min="55" max="58" width="12.125" style="1715" customWidth="1"/>
    <col min="59" max="59" width="13.75" style="1715" customWidth="1"/>
    <col min="60" max="68" width="12.125" style="1715" customWidth="1"/>
    <col min="69" max="70" width="13.875" style="1715" customWidth="1"/>
    <col min="71" max="256" width="9" style="1715"/>
    <col min="257" max="257" width="1" style="1715" customWidth="1"/>
    <col min="258" max="258" width="16.375" style="1715" customWidth="1"/>
    <col min="259" max="259" width="1.25" style="1715" customWidth="1"/>
    <col min="260" max="260" width="1.125" style="1715" customWidth="1"/>
    <col min="261" max="261" width="15.5" style="1715" customWidth="1"/>
    <col min="262" max="263" width="1" style="1715" customWidth="1"/>
    <col min="264" max="264" width="14.125" style="1715" customWidth="1"/>
    <col min="265" max="265" width="1" style="1715" customWidth="1"/>
    <col min="266" max="309" width="12.125" style="1715" customWidth="1"/>
    <col min="310" max="310" width="13.875" style="1715" customWidth="1"/>
    <col min="311" max="314" width="12.125" style="1715" customWidth="1"/>
    <col min="315" max="315" width="13.75" style="1715" customWidth="1"/>
    <col min="316" max="324" width="12.125" style="1715" customWidth="1"/>
    <col min="325" max="326" width="13.875" style="1715" customWidth="1"/>
    <col min="327" max="512" width="9" style="1715"/>
    <col min="513" max="513" width="1" style="1715" customWidth="1"/>
    <col min="514" max="514" width="16.375" style="1715" customWidth="1"/>
    <col min="515" max="515" width="1.25" style="1715" customWidth="1"/>
    <col min="516" max="516" width="1.125" style="1715" customWidth="1"/>
    <col min="517" max="517" width="15.5" style="1715" customWidth="1"/>
    <col min="518" max="519" width="1" style="1715" customWidth="1"/>
    <col min="520" max="520" width="14.125" style="1715" customWidth="1"/>
    <col min="521" max="521" width="1" style="1715" customWidth="1"/>
    <col min="522" max="565" width="12.125" style="1715" customWidth="1"/>
    <col min="566" max="566" width="13.875" style="1715" customWidth="1"/>
    <col min="567" max="570" width="12.125" style="1715" customWidth="1"/>
    <col min="571" max="571" width="13.75" style="1715" customWidth="1"/>
    <col min="572" max="580" width="12.125" style="1715" customWidth="1"/>
    <col min="581" max="582" width="13.875" style="1715" customWidth="1"/>
    <col min="583" max="768" width="9" style="1715"/>
    <col min="769" max="769" width="1" style="1715" customWidth="1"/>
    <col min="770" max="770" width="16.375" style="1715" customWidth="1"/>
    <col min="771" max="771" width="1.25" style="1715" customWidth="1"/>
    <col min="772" max="772" width="1.125" style="1715" customWidth="1"/>
    <col min="773" max="773" width="15.5" style="1715" customWidth="1"/>
    <col min="774" max="775" width="1" style="1715" customWidth="1"/>
    <col min="776" max="776" width="14.125" style="1715" customWidth="1"/>
    <col min="777" max="777" width="1" style="1715" customWidth="1"/>
    <col min="778" max="821" width="12.125" style="1715" customWidth="1"/>
    <col min="822" max="822" width="13.875" style="1715" customWidth="1"/>
    <col min="823" max="826" width="12.125" style="1715" customWidth="1"/>
    <col min="827" max="827" width="13.75" style="1715" customWidth="1"/>
    <col min="828" max="836" width="12.125" style="1715" customWidth="1"/>
    <col min="837" max="838" width="13.875" style="1715" customWidth="1"/>
    <col min="839" max="1024" width="9" style="1715"/>
    <col min="1025" max="1025" width="1" style="1715" customWidth="1"/>
    <col min="1026" max="1026" width="16.375" style="1715" customWidth="1"/>
    <col min="1027" max="1027" width="1.25" style="1715" customWidth="1"/>
    <col min="1028" max="1028" width="1.125" style="1715" customWidth="1"/>
    <col min="1029" max="1029" width="15.5" style="1715" customWidth="1"/>
    <col min="1030" max="1031" width="1" style="1715" customWidth="1"/>
    <col min="1032" max="1032" width="14.125" style="1715" customWidth="1"/>
    <col min="1033" max="1033" width="1" style="1715" customWidth="1"/>
    <col min="1034" max="1077" width="12.125" style="1715" customWidth="1"/>
    <col min="1078" max="1078" width="13.875" style="1715" customWidth="1"/>
    <col min="1079" max="1082" width="12.125" style="1715" customWidth="1"/>
    <col min="1083" max="1083" width="13.75" style="1715" customWidth="1"/>
    <col min="1084" max="1092" width="12.125" style="1715" customWidth="1"/>
    <col min="1093" max="1094" width="13.875" style="1715" customWidth="1"/>
    <col min="1095" max="1280" width="9" style="1715"/>
    <col min="1281" max="1281" width="1" style="1715" customWidth="1"/>
    <col min="1282" max="1282" width="16.375" style="1715" customWidth="1"/>
    <col min="1283" max="1283" width="1.25" style="1715" customWidth="1"/>
    <col min="1284" max="1284" width="1.125" style="1715" customWidth="1"/>
    <col min="1285" max="1285" width="15.5" style="1715" customWidth="1"/>
    <col min="1286" max="1287" width="1" style="1715" customWidth="1"/>
    <col min="1288" max="1288" width="14.125" style="1715" customWidth="1"/>
    <col min="1289" max="1289" width="1" style="1715" customWidth="1"/>
    <col min="1290" max="1333" width="12.125" style="1715" customWidth="1"/>
    <col min="1334" max="1334" width="13.875" style="1715" customWidth="1"/>
    <col min="1335" max="1338" width="12.125" style="1715" customWidth="1"/>
    <col min="1339" max="1339" width="13.75" style="1715" customWidth="1"/>
    <col min="1340" max="1348" width="12.125" style="1715" customWidth="1"/>
    <col min="1349" max="1350" width="13.875" style="1715" customWidth="1"/>
    <col min="1351" max="1536" width="9" style="1715"/>
    <col min="1537" max="1537" width="1" style="1715" customWidth="1"/>
    <col min="1538" max="1538" width="16.375" style="1715" customWidth="1"/>
    <col min="1539" max="1539" width="1.25" style="1715" customWidth="1"/>
    <col min="1540" max="1540" width="1.125" style="1715" customWidth="1"/>
    <col min="1541" max="1541" width="15.5" style="1715" customWidth="1"/>
    <col min="1542" max="1543" width="1" style="1715" customWidth="1"/>
    <col min="1544" max="1544" width="14.125" style="1715" customWidth="1"/>
    <col min="1545" max="1545" width="1" style="1715" customWidth="1"/>
    <col min="1546" max="1589" width="12.125" style="1715" customWidth="1"/>
    <col min="1590" max="1590" width="13.875" style="1715" customWidth="1"/>
    <col min="1591" max="1594" width="12.125" style="1715" customWidth="1"/>
    <col min="1595" max="1595" width="13.75" style="1715" customWidth="1"/>
    <col min="1596" max="1604" width="12.125" style="1715" customWidth="1"/>
    <col min="1605" max="1606" width="13.875" style="1715" customWidth="1"/>
    <col min="1607" max="1792" width="9" style="1715"/>
    <col min="1793" max="1793" width="1" style="1715" customWidth="1"/>
    <col min="1794" max="1794" width="16.375" style="1715" customWidth="1"/>
    <col min="1795" max="1795" width="1.25" style="1715" customWidth="1"/>
    <col min="1796" max="1796" width="1.125" style="1715" customWidth="1"/>
    <col min="1797" max="1797" width="15.5" style="1715" customWidth="1"/>
    <col min="1798" max="1799" width="1" style="1715" customWidth="1"/>
    <col min="1800" max="1800" width="14.125" style="1715" customWidth="1"/>
    <col min="1801" max="1801" width="1" style="1715" customWidth="1"/>
    <col min="1802" max="1845" width="12.125" style="1715" customWidth="1"/>
    <col min="1846" max="1846" width="13.875" style="1715" customWidth="1"/>
    <col min="1847" max="1850" width="12.125" style="1715" customWidth="1"/>
    <col min="1851" max="1851" width="13.75" style="1715" customWidth="1"/>
    <col min="1852" max="1860" width="12.125" style="1715" customWidth="1"/>
    <col min="1861" max="1862" width="13.875" style="1715" customWidth="1"/>
    <col min="1863" max="2048" width="9" style="1715"/>
    <col min="2049" max="2049" width="1" style="1715" customWidth="1"/>
    <col min="2050" max="2050" width="16.375" style="1715" customWidth="1"/>
    <col min="2051" max="2051" width="1.25" style="1715" customWidth="1"/>
    <col min="2052" max="2052" width="1.125" style="1715" customWidth="1"/>
    <col min="2053" max="2053" width="15.5" style="1715" customWidth="1"/>
    <col min="2054" max="2055" width="1" style="1715" customWidth="1"/>
    <col min="2056" max="2056" width="14.125" style="1715" customWidth="1"/>
    <col min="2057" max="2057" width="1" style="1715" customWidth="1"/>
    <col min="2058" max="2101" width="12.125" style="1715" customWidth="1"/>
    <col min="2102" max="2102" width="13.875" style="1715" customWidth="1"/>
    <col min="2103" max="2106" width="12.125" style="1715" customWidth="1"/>
    <col min="2107" max="2107" width="13.75" style="1715" customWidth="1"/>
    <col min="2108" max="2116" width="12.125" style="1715" customWidth="1"/>
    <col min="2117" max="2118" width="13.875" style="1715" customWidth="1"/>
    <col min="2119" max="2304" width="9" style="1715"/>
    <col min="2305" max="2305" width="1" style="1715" customWidth="1"/>
    <col min="2306" max="2306" width="16.375" style="1715" customWidth="1"/>
    <col min="2307" max="2307" width="1.25" style="1715" customWidth="1"/>
    <col min="2308" max="2308" width="1.125" style="1715" customWidth="1"/>
    <col min="2309" max="2309" width="15.5" style="1715" customWidth="1"/>
    <col min="2310" max="2311" width="1" style="1715" customWidth="1"/>
    <col min="2312" max="2312" width="14.125" style="1715" customWidth="1"/>
    <col min="2313" max="2313" width="1" style="1715" customWidth="1"/>
    <col min="2314" max="2357" width="12.125" style="1715" customWidth="1"/>
    <col min="2358" max="2358" width="13.875" style="1715" customWidth="1"/>
    <col min="2359" max="2362" width="12.125" style="1715" customWidth="1"/>
    <col min="2363" max="2363" width="13.75" style="1715" customWidth="1"/>
    <col min="2364" max="2372" width="12.125" style="1715" customWidth="1"/>
    <col min="2373" max="2374" width="13.875" style="1715" customWidth="1"/>
    <col min="2375" max="2560" width="9" style="1715"/>
    <col min="2561" max="2561" width="1" style="1715" customWidth="1"/>
    <col min="2562" max="2562" width="16.375" style="1715" customWidth="1"/>
    <col min="2563" max="2563" width="1.25" style="1715" customWidth="1"/>
    <col min="2564" max="2564" width="1.125" style="1715" customWidth="1"/>
    <col min="2565" max="2565" width="15.5" style="1715" customWidth="1"/>
    <col min="2566" max="2567" width="1" style="1715" customWidth="1"/>
    <col min="2568" max="2568" width="14.125" style="1715" customWidth="1"/>
    <col min="2569" max="2569" width="1" style="1715" customWidth="1"/>
    <col min="2570" max="2613" width="12.125" style="1715" customWidth="1"/>
    <col min="2614" max="2614" width="13.875" style="1715" customWidth="1"/>
    <col min="2615" max="2618" width="12.125" style="1715" customWidth="1"/>
    <col min="2619" max="2619" width="13.75" style="1715" customWidth="1"/>
    <col min="2620" max="2628" width="12.125" style="1715" customWidth="1"/>
    <col min="2629" max="2630" width="13.875" style="1715" customWidth="1"/>
    <col min="2631" max="2816" width="9" style="1715"/>
    <col min="2817" max="2817" width="1" style="1715" customWidth="1"/>
    <col min="2818" max="2818" width="16.375" style="1715" customWidth="1"/>
    <col min="2819" max="2819" width="1.25" style="1715" customWidth="1"/>
    <col min="2820" max="2820" width="1.125" style="1715" customWidth="1"/>
    <col min="2821" max="2821" width="15.5" style="1715" customWidth="1"/>
    <col min="2822" max="2823" width="1" style="1715" customWidth="1"/>
    <col min="2824" max="2824" width="14.125" style="1715" customWidth="1"/>
    <col min="2825" max="2825" width="1" style="1715" customWidth="1"/>
    <col min="2826" max="2869" width="12.125" style="1715" customWidth="1"/>
    <col min="2870" max="2870" width="13.875" style="1715" customWidth="1"/>
    <col min="2871" max="2874" width="12.125" style="1715" customWidth="1"/>
    <col min="2875" max="2875" width="13.75" style="1715" customWidth="1"/>
    <col min="2876" max="2884" width="12.125" style="1715" customWidth="1"/>
    <col min="2885" max="2886" width="13.875" style="1715" customWidth="1"/>
    <col min="2887" max="3072" width="9" style="1715"/>
    <col min="3073" max="3073" width="1" style="1715" customWidth="1"/>
    <col min="3074" max="3074" width="16.375" style="1715" customWidth="1"/>
    <col min="3075" max="3075" width="1.25" style="1715" customWidth="1"/>
    <col min="3076" max="3076" width="1.125" style="1715" customWidth="1"/>
    <col min="3077" max="3077" width="15.5" style="1715" customWidth="1"/>
    <col min="3078" max="3079" width="1" style="1715" customWidth="1"/>
    <col min="3080" max="3080" width="14.125" style="1715" customWidth="1"/>
    <col min="3081" max="3081" width="1" style="1715" customWidth="1"/>
    <col min="3082" max="3125" width="12.125" style="1715" customWidth="1"/>
    <col min="3126" max="3126" width="13.875" style="1715" customWidth="1"/>
    <col min="3127" max="3130" width="12.125" style="1715" customWidth="1"/>
    <col min="3131" max="3131" width="13.75" style="1715" customWidth="1"/>
    <col min="3132" max="3140" width="12.125" style="1715" customWidth="1"/>
    <col min="3141" max="3142" width="13.875" style="1715" customWidth="1"/>
    <col min="3143" max="3328" width="9" style="1715"/>
    <col min="3329" max="3329" width="1" style="1715" customWidth="1"/>
    <col min="3330" max="3330" width="16.375" style="1715" customWidth="1"/>
    <col min="3331" max="3331" width="1.25" style="1715" customWidth="1"/>
    <col min="3332" max="3332" width="1.125" style="1715" customWidth="1"/>
    <col min="3333" max="3333" width="15.5" style="1715" customWidth="1"/>
    <col min="3334" max="3335" width="1" style="1715" customWidth="1"/>
    <col min="3336" max="3336" width="14.125" style="1715" customWidth="1"/>
    <col min="3337" max="3337" width="1" style="1715" customWidth="1"/>
    <col min="3338" max="3381" width="12.125" style="1715" customWidth="1"/>
    <col min="3382" max="3382" width="13.875" style="1715" customWidth="1"/>
    <col min="3383" max="3386" width="12.125" style="1715" customWidth="1"/>
    <col min="3387" max="3387" width="13.75" style="1715" customWidth="1"/>
    <col min="3388" max="3396" width="12.125" style="1715" customWidth="1"/>
    <col min="3397" max="3398" width="13.875" style="1715" customWidth="1"/>
    <col min="3399" max="3584" width="9" style="1715"/>
    <col min="3585" max="3585" width="1" style="1715" customWidth="1"/>
    <col min="3586" max="3586" width="16.375" style="1715" customWidth="1"/>
    <col min="3587" max="3587" width="1.25" style="1715" customWidth="1"/>
    <col min="3588" max="3588" width="1.125" style="1715" customWidth="1"/>
    <col min="3589" max="3589" width="15.5" style="1715" customWidth="1"/>
    <col min="3590" max="3591" width="1" style="1715" customWidth="1"/>
    <col min="3592" max="3592" width="14.125" style="1715" customWidth="1"/>
    <col min="3593" max="3593" width="1" style="1715" customWidth="1"/>
    <col min="3594" max="3637" width="12.125" style="1715" customWidth="1"/>
    <col min="3638" max="3638" width="13.875" style="1715" customWidth="1"/>
    <col min="3639" max="3642" width="12.125" style="1715" customWidth="1"/>
    <col min="3643" max="3643" width="13.75" style="1715" customWidth="1"/>
    <col min="3644" max="3652" width="12.125" style="1715" customWidth="1"/>
    <col min="3653" max="3654" width="13.875" style="1715" customWidth="1"/>
    <col min="3655" max="3840" width="9" style="1715"/>
    <col min="3841" max="3841" width="1" style="1715" customWidth="1"/>
    <col min="3842" max="3842" width="16.375" style="1715" customWidth="1"/>
    <col min="3843" max="3843" width="1.25" style="1715" customWidth="1"/>
    <col min="3844" max="3844" width="1.125" style="1715" customWidth="1"/>
    <col min="3845" max="3845" width="15.5" style="1715" customWidth="1"/>
    <col min="3846" max="3847" width="1" style="1715" customWidth="1"/>
    <col min="3848" max="3848" width="14.125" style="1715" customWidth="1"/>
    <col min="3849" max="3849" width="1" style="1715" customWidth="1"/>
    <col min="3850" max="3893" width="12.125" style="1715" customWidth="1"/>
    <col min="3894" max="3894" width="13.875" style="1715" customWidth="1"/>
    <col min="3895" max="3898" width="12.125" style="1715" customWidth="1"/>
    <col min="3899" max="3899" width="13.75" style="1715" customWidth="1"/>
    <col min="3900" max="3908" width="12.125" style="1715" customWidth="1"/>
    <col min="3909" max="3910" width="13.875" style="1715" customWidth="1"/>
    <col min="3911" max="4096" width="9" style="1715"/>
    <col min="4097" max="4097" width="1" style="1715" customWidth="1"/>
    <col min="4098" max="4098" width="16.375" style="1715" customWidth="1"/>
    <col min="4099" max="4099" width="1.25" style="1715" customWidth="1"/>
    <col min="4100" max="4100" width="1.125" style="1715" customWidth="1"/>
    <col min="4101" max="4101" width="15.5" style="1715" customWidth="1"/>
    <col min="4102" max="4103" width="1" style="1715" customWidth="1"/>
    <col min="4104" max="4104" width="14.125" style="1715" customWidth="1"/>
    <col min="4105" max="4105" width="1" style="1715" customWidth="1"/>
    <col min="4106" max="4149" width="12.125" style="1715" customWidth="1"/>
    <col min="4150" max="4150" width="13.875" style="1715" customWidth="1"/>
    <col min="4151" max="4154" width="12.125" style="1715" customWidth="1"/>
    <col min="4155" max="4155" width="13.75" style="1715" customWidth="1"/>
    <col min="4156" max="4164" width="12.125" style="1715" customWidth="1"/>
    <col min="4165" max="4166" width="13.875" style="1715" customWidth="1"/>
    <col min="4167" max="4352" width="9" style="1715"/>
    <col min="4353" max="4353" width="1" style="1715" customWidth="1"/>
    <col min="4354" max="4354" width="16.375" style="1715" customWidth="1"/>
    <col min="4355" max="4355" width="1.25" style="1715" customWidth="1"/>
    <col min="4356" max="4356" width="1.125" style="1715" customWidth="1"/>
    <col min="4357" max="4357" width="15.5" style="1715" customWidth="1"/>
    <col min="4358" max="4359" width="1" style="1715" customWidth="1"/>
    <col min="4360" max="4360" width="14.125" style="1715" customWidth="1"/>
    <col min="4361" max="4361" width="1" style="1715" customWidth="1"/>
    <col min="4362" max="4405" width="12.125" style="1715" customWidth="1"/>
    <col min="4406" max="4406" width="13.875" style="1715" customWidth="1"/>
    <col min="4407" max="4410" width="12.125" style="1715" customWidth="1"/>
    <col min="4411" max="4411" width="13.75" style="1715" customWidth="1"/>
    <col min="4412" max="4420" width="12.125" style="1715" customWidth="1"/>
    <col min="4421" max="4422" width="13.875" style="1715" customWidth="1"/>
    <col min="4423" max="4608" width="9" style="1715"/>
    <col min="4609" max="4609" width="1" style="1715" customWidth="1"/>
    <col min="4610" max="4610" width="16.375" style="1715" customWidth="1"/>
    <col min="4611" max="4611" width="1.25" style="1715" customWidth="1"/>
    <col min="4612" max="4612" width="1.125" style="1715" customWidth="1"/>
    <col min="4613" max="4613" width="15.5" style="1715" customWidth="1"/>
    <col min="4614" max="4615" width="1" style="1715" customWidth="1"/>
    <col min="4616" max="4616" width="14.125" style="1715" customWidth="1"/>
    <col min="4617" max="4617" width="1" style="1715" customWidth="1"/>
    <col min="4618" max="4661" width="12.125" style="1715" customWidth="1"/>
    <col min="4662" max="4662" width="13.875" style="1715" customWidth="1"/>
    <col min="4663" max="4666" width="12.125" style="1715" customWidth="1"/>
    <col min="4667" max="4667" width="13.75" style="1715" customWidth="1"/>
    <col min="4668" max="4676" width="12.125" style="1715" customWidth="1"/>
    <col min="4677" max="4678" width="13.875" style="1715" customWidth="1"/>
    <col min="4679" max="4864" width="9" style="1715"/>
    <col min="4865" max="4865" width="1" style="1715" customWidth="1"/>
    <col min="4866" max="4866" width="16.375" style="1715" customWidth="1"/>
    <col min="4867" max="4867" width="1.25" style="1715" customWidth="1"/>
    <col min="4868" max="4868" width="1.125" style="1715" customWidth="1"/>
    <col min="4869" max="4869" width="15.5" style="1715" customWidth="1"/>
    <col min="4870" max="4871" width="1" style="1715" customWidth="1"/>
    <col min="4872" max="4872" width="14.125" style="1715" customWidth="1"/>
    <col min="4873" max="4873" width="1" style="1715" customWidth="1"/>
    <col min="4874" max="4917" width="12.125" style="1715" customWidth="1"/>
    <col min="4918" max="4918" width="13.875" style="1715" customWidth="1"/>
    <col min="4919" max="4922" width="12.125" style="1715" customWidth="1"/>
    <col min="4923" max="4923" width="13.75" style="1715" customWidth="1"/>
    <col min="4924" max="4932" width="12.125" style="1715" customWidth="1"/>
    <col min="4933" max="4934" width="13.875" style="1715" customWidth="1"/>
    <col min="4935" max="5120" width="9" style="1715"/>
    <col min="5121" max="5121" width="1" style="1715" customWidth="1"/>
    <col min="5122" max="5122" width="16.375" style="1715" customWidth="1"/>
    <col min="5123" max="5123" width="1.25" style="1715" customWidth="1"/>
    <col min="5124" max="5124" width="1.125" style="1715" customWidth="1"/>
    <col min="5125" max="5125" width="15.5" style="1715" customWidth="1"/>
    <col min="5126" max="5127" width="1" style="1715" customWidth="1"/>
    <col min="5128" max="5128" width="14.125" style="1715" customWidth="1"/>
    <col min="5129" max="5129" width="1" style="1715" customWidth="1"/>
    <col min="5130" max="5173" width="12.125" style="1715" customWidth="1"/>
    <col min="5174" max="5174" width="13.875" style="1715" customWidth="1"/>
    <col min="5175" max="5178" width="12.125" style="1715" customWidth="1"/>
    <col min="5179" max="5179" width="13.75" style="1715" customWidth="1"/>
    <col min="5180" max="5188" width="12.125" style="1715" customWidth="1"/>
    <col min="5189" max="5190" width="13.875" style="1715" customWidth="1"/>
    <col min="5191" max="5376" width="9" style="1715"/>
    <col min="5377" max="5377" width="1" style="1715" customWidth="1"/>
    <col min="5378" max="5378" width="16.375" style="1715" customWidth="1"/>
    <col min="5379" max="5379" width="1.25" style="1715" customWidth="1"/>
    <col min="5380" max="5380" width="1.125" style="1715" customWidth="1"/>
    <col min="5381" max="5381" width="15.5" style="1715" customWidth="1"/>
    <col min="5382" max="5383" width="1" style="1715" customWidth="1"/>
    <col min="5384" max="5384" width="14.125" style="1715" customWidth="1"/>
    <col min="5385" max="5385" width="1" style="1715" customWidth="1"/>
    <col min="5386" max="5429" width="12.125" style="1715" customWidth="1"/>
    <col min="5430" max="5430" width="13.875" style="1715" customWidth="1"/>
    <col min="5431" max="5434" width="12.125" style="1715" customWidth="1"/>
    <col min="5435" max="5435" width="13.75" style="1715" customWidth="1"/>
    <col min="5436" max="5444" width="12.125" style="1715" customWidth="1"/>
    <col min="5445" max="5446" width="13.875" style="1715" customWidth="1"/>
    <col min="5447" max="5632" width="9" style="1715"/>
    <col min="5633" max="5633" width="1" style="1715" customWidth="1"/>
    <col min="5634" max="5634" width="16.375" style="1715" customWidth="1"/>
    <col min="5635" max="5635" width="1.25" style="1715" customWidth="1"/>
    <col min="5636" max="5636" width="1.125" style="1715" customWidth="1"/>
    <col min="5637" max="5637" width="15.5" style="1715" customWidth="1"/>
    <col min="5638" max="5639" width="1" style="1715" customWidth="1"/>
    <col min="5640" max="5640" width="14.125" style="1715" customWidth="1"/>
    <col min="5641" max="5641" width="1" style="1715" customWidth="1"/>
    <col min="5642" max="5685" width="12.125" style="1715" customWidth="1"/>
    <col min="5686" max="5686" width="13.875" style="1715" customWidth="1"/>
    <col min="5687" max="5690" width="12.125" style="1715" customWidth="1"/>
    <col min="5691" max="5691" width="13.75" style="1715" customWidth="1"/>
    <col min="5692" max="5700" width="12.125" style="1715" customWidth="1"/>
    <col min="5701" max="5702" width="13.875" style="1715" customWidth="1"/>
    <col min="5703" max="5888" width="9" style="1715"/>
    <col min="5889" max="5889" width="1" style="1715" customWidth="1"/>
    <col min="5890" max="5890" width="16.375" style="1715" customWidth="1"/>
    <col min="5891" max="5891" width="1.25" style="1715" customWidth="1"/>
    <col min="5892" max="5892" width="1.125" style="1715" customWidth="1"/>
    <col min="5893" max="5893" width="15.5" style="1715" customWidth="1"/>
    <col min="5894" max="5895" width="1" style="1715" customWidth="1"/>
    <col min="5896" max="5896" width="14.125" style="1715" customWidth="1"/>
    <col min="5897" max="5897" width="1" style="1715" customWidth="1"/>
    <col min="5898" max="5941" width="12.125" style="1715" customWidth="1"/>
    <col min="5942" max="5942" width="13.875" style="1715" customWidth="1"/>
    <col min="5943" max="5946" width="12.125" style="1715" customWidth="1"/>
    <col min="5947" max="5947" width="13.75" style="1715" customWidth="1"/>
    <col min="5948" max="5956" width="12.125" style="1715" customWidth="1"/>
    <col min="5957" max="5958" width="13.875" style="1715" customWidth="1"/>
    <col min="5959" max="6144" width="9" style="1715"/>
    <col min="6145" max="6145" width="1" style="1715" customWidth="1"/>
    <col min="6146" max="6146" width="16.375" style="1715" customWidth="1"/>
    <col min="6147" max="6147" width="1.25" style="1715" customWidth="1"/>
    <col min="6148" max="6148" width="1.125" style="1715" customWidth="1"/>
    <col min="6149" max="6149" width="15.5" style="1715" customWidth="1"/>
    <col min="6150" max="6151" width="1" style="1715" customWidth="1"/>
    <col min="6152" max="6152" width="14.125" style="1715" customWidth="1"/>
    <col min="6153" max="6153" width="1" style="1715" customWidth="1"/>
    <col min="6154" max="6197" width="12.125" style="1715" customWidth="1"/>
    <col min="6198" max="6198" width="13.875" style="1715" customWidth="1"/>
    <col min="6199" max="6202" width="12.125" style="1715" customWidth="1"/>
    <col min="6203" max="6203" width="13.75" style="1715" customWidth="1"/>
    <col min="6204" max="6212" width="12.125" style="1715" customWidth="1"/>
    <col min="6213" max="6214" width="13.875" style="1715" customWidth="1"/>
    <col min="6215" max="6400" width="9" style="1715"/>
    <col min="6401" max="6401" width="1" style="1715" customWidth="1"/>
    <col min="6402" max="6402" width="16.375" style="1715" customWidth="1"/>
    <col min="6403" max="6403" width="1.25" style="1715" customWidth="1"/>
    <col min="6404" max="6404" width="1.125" style="1715" customWidth="1"/>
    <col min="6405" max="6405" width="15.5" style="1715" customWidth="1"/>
    <col min="6406" max="6407" width="1" style="1715" customWidth="1"/>
    <col min="6408" max="6408" width="14.125" style="1715" customWidth="1"/>
    <col min="6409" max="6409" width="1" style="1715" customWidth="1"/>
    <col min="6410" max="6453" width="12.125" style="1715" customWidth="1"/>
    <col min="6454" max="6454" width="13.875" style="1715" customWidth="1"/>
    <col min="6455" max="6458" width="12.125" style="1715" customWidth="1"/>
    <col min="6459" max="6459" width="13.75" style="1715" customWidth="1"/>
    <col min="6460" max="6468" width="12.125" style="1715" customWidth="1"/>
    <col min="6469" max="6470" width="13.875" style="1715" customWidth="1"/>
    <col min="6471" max="6656" width="9" style="1715"/>
    <col min="6657" max="6657" width="1" style="1715" customWidth="1"/>
    <col min="6658" max="6658" width="16.375" style="1715" customWidth="1"/>
    <col min="6659" max="6659" width="1.25" style="1715" customWidth="1"/>
    <col min="6660" max="6660" width="1.125" style="1715" customWidth="1"/>
    <col min="6661" max="6661" width="15.5" style="1715" customWidth="1"/>
    <col min="6662" max="6663" width="1" style="1715" customWidth="1"/>
    <col min="6664" max="6664" width="14.125" style="1715" customWidth="1"/>
    <col min="6665" max="6665" width="1" style="1715" customWidth="1"/>
    <col min="6666" max="6709" width="12.125" style="1715" customWidth="1"/>
    <col min="6710" max="6710" width="13.875" style="1715" customWidth="1"/>
    <col min="6711" max="6714" width="12.125" style="1715" customWidth="1"/>
    <col min="6715" max="6715" width="13.75" style="1715" customWidth="1"/>
    <col min="6716" max="6724" width="12.125" style="1715" customWidth="1"/>
    <col min="6725" max="6726" width="13.875" style="1715" customWidth="1"/>
    <col min="6727" max="6912" width="9" style="1715"/>
    <col min="6913" max="6913" width="1" style="1715" customWidth="1"/>
    <col min="6914" max="6914" width="16.375" style="1715" customWidth="1"/>
    <col min="6915" max="6915" width="1.25" style="1715" customWidth="1"/>
    <col min="6916" max="6916" width="1.125" style="1715" customWidth="1"/>
    <col min="6917" max="6917" width="15.5" style="1715" customWidth="1"/>
    <col min="6918" max="6919" width="1" style="1715" customWidth="1"/>
    <col min="6920" max="6920" width="14.125" style="1715" customWidth="1"/>
    <col min="6921" max="6921" width="1" style="1715" customWidth="1"/>
    <col min="6922" max="6965" width="12.125" style="1715" customWidth="1"/>
    <col min="6966" max="6966" width="13.875" style="1715" customWidth="1"/>
    <col min="6967" max="6970" width="12.125" style="1715" customWidth="1"/>
    <col min="6971" max="6971" width="13.75" style="1715" customWidth="1"/>
    <col min="6972" max="6980" width="12.125" style="1715" customWidth="1"/>
    <col min="6981" max="6982" width="13.875" style="1715" customWidth="1"/>
    <col min="6983" max="7168" width="9" style="1715"/>
    <col min="7169" max="7169" width="1" style="1715" customWidth="1"/>
    <col min="7170" max="7170" width="16.375" style="1715" customWidth="1"/>
    <col min="7171" max="7171" width="1.25" style="1715" customWidth="1"/>
    <col min="7172" max="7172" width="1.125" style="1715" customWidth="1"/>
    <col min="7173" max="7173" width="15.5" style="1715" customWidth="1"/>
    <col min="7174" max="7175" width="1" style="1715" customWidth="1"/>
    <col min="7176" max="7176" width="14.125" style="1715" customWidth="1"/>
    <col min="7177" max="7177" width="1" style="1715" customWidth="1"/>
    <col min="7178" max="7221" width="12.125" style="1715" customWidth="1"/>
    <col min="7222" max="7222" width="13.875" style="1715" customWidth="1"/>
    <col min="7223" max="7226" width="12.125" style="1715" customWidth="1"/>
    <col min="7227" max="7227" width="13.75" style="1715" customWidth="1"/>
    <col min="7228" max="7236" width="12.125" style="1715" customWidth="1"/>
    <col min="7237" max="7238" width="13.875" style="1715" customWidth="1"/>
    <col min="7239" max="7424" width="9" style="1715"/>
    <col min="7425" max="7425" width="1" style="1715" customWidth="1"/>
    <col min="7426" max="7426" width="16.375" style="1715" customWidth="1"/>
    <col min="7427" max="7427" width="1.25" style="1715" customWidth="1"/>
    <col min="7428" max="7428" width="1.125" style="1715" customWidth="1"/>
    <col min="7429" max="7429" width="15.5" style="1715" customWidth="1"/>
    <col min="7430" max="7431" width="1" style="1715" customWidth="1"/>
    <col min="7432" max="7432" width="14.125" style="1715" customWidth="1"/>
    <col min="7433" max="7433" width="1" style="1715" customWidth="1"/>
    <col min="7434" max="7477" width="12.125" style="1715" customWidth="1"/>
    <col min="7478" max="7478" width="13.875" style="1715" customWidth="1"/>
    <col min="7479" max="7482" width="12.125" style="1715" customWidth="1"/>
    <col min="7483" max="7483" width="13.75" style="1715" customWidth="1"/>
    <col min="7484" max="7492" width="12.125" style="1715" customWidth="1"/>
    <col min="7493" max="7494" width="13.875" style="1715" customWidth="1"/>
    <col min="7495" max="7680" width="9" style="1715"/>
    <col min="7681" max="7681" width="1" style="1715" customWidth="1"/>
    <col min="7682" max="7682" width="16.375" style="1715" customWidth="1"/>
    <col min="7683" max="7683" width="1.25" style="1715" customWidth="1"/>
    <col min="7684" max="7684" width="1.125" style="1715" customWidth="1"/>
    <col min="7685" max="7685" width="15.5" style="1715" customWidth="1"/>
    <col min="7686" max="7687" width="1" style="1715" customWidth="1"/>
    <col min="7688" max="7688" width="14.125" style="1715" customWidth="1"/>
    <col min="7689" max="7689" width="1" style="1715" customWidth="1"/>
    <col min="7690" max="7733" width="12.125" style="1715" customWidth="1"/>
    <col min="7734" max="7734" width="13.875" style="1715" customWidth="1"/>
    <col min="7735" max="7738" width="12.125" style="1715" customWidth="1"/>
    <col min="7739" max="7739" width="13.75" style="1715" customWidth="1"/>
    <col min="7740" max="7748" width="12.125" style="1715" customWidth="1"/>
    <col min="7749" max="7750" width="13.875" style="1715" customWidth="1"/>
    <col min="7751" max="7936" width="9" style="1715"/>
    <col min="7937" max="7937" width="1" style="1715" customWidth="1"/>
    <col min="7938" max="7938" width="16.375" style="1715" customWidth="1"/>
    <col min="7939" max="7939" width="1.25" style="1715" customWidth="1"/>
    <col min="7940" max="7940" width="1.125" style="1715" customWidth="1"/>
    <col min="7941" max="7941" width="15.5" style="1715" customWidth="1"/>
    <col min="7942" max="7943" width="1" style="1715" customWidth="1"/>
    <col min="7944" max="7944" width="14.125" style="1715" customWidth="1"/>
    <col min="7945" max="7945" width="1" style="1715" customWidth="1"/>
    <col min="7946" max="7989" width="12.125" style="1715" customWidth="1"/>
    <col min="7990" max="7990" width="13.875" style="1715" customWidth="1"/>
    <col min="7991" max="7994" width="12.125" style="1715" customWidth="1"/>
    <col min="7995" max="7995" width="13.75" style="1715" customWidth="1"/>
    <col min="7996" max="8004" width="12.125" style="1715" customWidth="1"/>
    <col min="8005" max="8006" width="13.875" style="1715" customWidth="1"/>
    <col min="8007" max="8192" width="9" style="1715"/>
    <col min="8193" max="8193" width="1" style="1715" customWidth="1"/>
    <col min="8194" max="8194" width="16.375" style="1715" customWidth="1"/>
    <col min="8195" max="8195" width="1.25" style="1715" customWidth="1"/>
    <col min="8196" max="8196" width="1.125" style="1715" customWidth="1"/>
    <col min="8197" max="8197" width="15.5" style="1715" customWidth="1"/>
    <col min="8198" max="8199" width="1" style="1715" customWidth="1"/>
    <col min="8200" max="8200" width="14.125" style="1715" customWidth="1"/>
    <col min="8201" max="8201" width="1" style="1715" customWidth="1"/>
    <col min="8202" max="8245" width="12.125" style="1715" customWidth="1"/>
    <col min="8246" max="8246" width="13.875" style="1715" customWidth="1"/>
    <col min="8247" max="8250" width="12.125" style="1715" customWidth="1"/>
    <col min="8251" max="8251" width="13.75" style="1715" customWidth="1"/>
    <col min="8252" max="8260" width="12.125" style="1715" customWidth="1"/>
    <col min="8261" max="8262" width="13.875" style="1715" customWidth="1"/>
    <col min="8263" max="8448" width="9" style="1715"/>
    <col min="8449" max="8449" width="1" style="1715" customWidth="1"/>
    <col min="8450" max="8450" width="16.375" style="1715" customWidth="1"/>
    <col min="8451" max="8451" width="1.25" style="1715" customWidth="1"/>
    <col min="8452" max="8452" width="1.125" style="1715" customWidth="1"/>
    <col min="8453" max="8453" width="15.5" style="1715" customWidth="1"/>
    <col min="8454" max="8455" width="1" style="1715" customWidth="1"/>
    <col min="8456" max="8456" width="14.125" style="1715" customWidth="1"/>
    <col min="8457" max="8457" width="1" style="1715" customWidth="1"/>
    <col min="8458" max="8501" width="12.125" style="1715" customWidth="1"/>
    <col min="8502" max="8502" width="13.875" style="1715" customWidth="1"/>
    <col min="8503" max="8506" width="12.125" style="1715" customWidth="1"/>
    <col min="8507" max="8507" width="13.75" style="1715" customWidth="1"/>
    <col min="8508" max="8516" width="12.125" style="1715" customWidth="1"/>
    <col min="8517" max="8518" width="13.875" style="1715" customWidth="1"/>
    <col min="8519" max="8704" width="9" style="1715"/>
    <col min="8705" max="8705" width="1" style="1715" customWidth="1"/>
    <col min="8706" max="8706" width="16.375" style="1715" customWidth="1"/>
    <col min="8707" max="8707" width="1.25" style="1715" customWidth="1"/>
    <col min="8708" max="8708" width="1.125" style="1715" customWidth="1"/>
    <col min="8709" max="8709" width="15.5" style="1715" customWidth="1"/>
    <col min="8710" max="8711" width="1" style="1715" customWidth="1"/>
    <col min="8712" max="8712" width="14.125" style="1715" customWidth="1"/>
    <col min="8713" max="8713" width="1" style="1715" customWidth="1"/>
    <col min="8714" max="8757" width="12.125" style="1715" customWidth="1"/>
    <col min="8758" max="8758" width="13.875" style="1715" customWidth="1"/>
    <col min="8759" max="8762" width="12.125" style="1715" customWidth="1"/>
    <col min="8763" max="8763" width="13.75" style="1715" customWidth="1"/>
    <col min="8764" max="8772" width="12.125" style="1715" customWidth="1"/>
    <col min="8773" max="8774" width="13.875" style="1715" customWidth="1"/>
    <col min="8775" max="8960" width="9" style="1715"/>
    <col min="8961" max="8961" width="1" style="1715" customWidth="1"/>
    <col min="8962" max="8962" width="16.375" style="1715" customWidth="1"/>
    <col min="8963" max="8963" width="1.25" style="1715" customWidth="1"/>
    <col min="8964" max="8964" width="1.125" style="1715" customWidth="1"/>
    <col min="8965" max="8965" width="15.5" style="1715" customWidth="1"/>
    <col min="8966" max="8967" width="1" style="1715" customWidth="1"/>
    <col min="8968" max="8968" width="14.125" style="1715" customWidth="1"/>
    <col min="8969" max="8969" width="1" style="1715" customWidth="1"/>
    <col min="8970" max="9013" width="12.125" style="1715" customWidth="1"/>
    <col min="9014" max="9014" width="13.875" style="1715" customWidth="1"/>
    <col min="9015" max="9018" width="12.125" style="1715" customWidth="1"/>
    <col min="9019" max="9019" width="13.75" style="1715" customWidth="1"/>
    <col min="9020" max="9028" width="12.125" style="1715" customWidth="1"/>
    <col min="9029" max="9030" width="13.875" style="1715" customWidth="1"/>
    <col min="9031" max="9216" width="9" style="1715"/>
    <col min="9217" max="9217" width="1" style="1715" customWidth="1"/>
    <col min="9218" max="9218" width="16.375" style="1715" customWidth="1"/>
    <col min="9219" max="9219" width="1.25" style="1715" customWidth="1"/>
    <col min="9220" max="9220" width="1.125" style="1715" customWidth="1"/>
    <col min="9221" max="9221" width="15.5" style="1715" customWidth="1"/>
    <col min="9222" max="9223" width="1" style="1715" customWidth="1"/>
    <col min="9224" max="9224" width="14.125" style="1715" customWidth="1"/>
    <col min="9225" max="9225" width="1" style="1715" customWidth="1"/>
    <col min="9226" max="9269" width="12.125" style="1715" customWidth="1"/>
    <col min="9270" max="9270" width="13.875" style="1715" customWidth="1"/>
    <col min="9271" max="9274" width="12.125" style="1715" customWidth="1"/>
    <col min="9275" max="9275" width="13.75" style="1715" customWidth="1"/>
    <col min="9276" max="9284" width="12.125" style="1715" customWidth="1"/>
    <col min="9285" max="9286" width="13.875" style="1715" customWidth="1"/>
    <col min="9287" max="9472" width="9" style="1715"/>
    <col min="9473" max="9473" width="1" style="1715" customWidth="1"/>
    <col min="9474" max="9474" width="16.375" style="1715" customWidth="1"/>
    <col min="9475" max="9475" width="1.25" style="1715" customWidth="1"/>
    <col min="9476" max="9476" width="1.125" style="1715" customWidth="1"/>
    <col min="9477" max="9477" width="15.5" style="1715" customWidth="1"/>
    <col min="9478" max="9479" width="1" style="1715" customWidth="1"/>
    <col min="9480" max="9480" width="14.125" style="1715" customWidth="1"/>
    <col min="9481" max="9481" width="1" style="1715" customWidth="1"/>
    <col min="9482" max="9525" width="12.125" style="1715" customWidth="1"/>
    <col min="9526" max="9526" width="13.875" style="1715" customWidth="1"/>
    <col min="9527" max="9530" width="12.125" style="1715" customWidth="1"/>
    <col min="9531" max="9531" width="13.75" style="1715" customWidth="1"/>
    <col min="9532" max="9540" width="12.125" style="1715" customWidth="1"/>
    <col min="9541" max="9542" width="13.875" style="1715" customWidth="1"/>
    <col min="9543" max="9728" width="9" style="1715"/>
    <col min="9729" max="9729" width="1" style="1715" customWidth="1"/>
    <col min="9730" max="9730" width="16.375" style="1715" customWidth="1"/>
    <col min="9731" max="9731" width="1.25" style="1715" customWidth="1"/>
    <col min="9732" max="9732" width="1.125" style="1715" customWidth="1"/>
    <col min="9733" max="9733" width="15.5" style="1715" customWidth="1"/>
    <col min="9734" max="9735" width="1" style="1715" customWidth="1"/>
    <col min="9736" max="9736" width="14.125" style="1715" customWidth="1"/>
    <col min="9737" max="9737" width="1" style="1715" customWidth="1"/>
    <col min="9738" max="9781" width="12.125" style="1715" customWidth="1"/>
    <col min="9782" max="9782" width="13.875" style="1715" customWidth="1"/>
    <col min="9783" max="9786" width="12.125" style="1715" customWidth="1"/>
    <col min="9787" max="9787" width="13.75" style="1715" customWidth="1"/>
    <col min="9788" max="9796" width="12.125" style="1715" customWidth="1"/>
    <col min="9797" max="9798" width="13.875" style="1715" customWidth="1"/>
    <col min="9799" max="9984" width="9" style="1715"/>
    <col min="9985" max="9985" width="1" style="1715" customWidth="1"/>
    <col min="9986" max="9986" width="16.375" style="1715" customWidth="1"/>
    <col min="9987" max="9987" width="1.25" style="1715" customWidth="1"/>
    <col min="9988" max="9988" width="1.125" style="1715" customWidth="1"/>
    <col min="9989" max="9989" width="15.5" style="1715" customWidth="1"/>
    <col min="9990" max="9991" width="1" style="1715" customWidth="1"/>
    <col min="9992" max="9992" width="14.125" style="1715" customWidth="1"/>
    <col min="9993" max="9993" width="1" style="1715" customWidth="1"/>
    <col min="9994" max="10037" width="12.125" style="1715" customWidth="1"/>
    <col min="10038" max="10038" width="13.875" style="1715" customWidth="1"/>
    <col min="10039" max="10042" width="12.125" style="1715" customWidth="1"/>
    <col min="10043" max="10043" width="13.75" style="1715" customWidth="1"/>
    <col min="10044" max="10052" width="12.125" style="1715" customWidth="1"/>
    <col min="10053" max="10054" width="13.875" style="1715" customWidth="1"/>
    <col min="10055" max="10240" width="9" style="1715"/>
    <col min="10241" max="10241" width="1" style="1715" customWidth="1"/>
    <col min="10242" max="10242" width="16.375" style="1715" customWidth="1"/>
    <col min="10243" max="10243" width="1.25" style="1715" customWidth="1"/>
    <col min="10244" max="10244" width="1.125" style="1715" customWidth="1"/>
    <col min="10245" max="10245" width="15.5" style="1715" customWidth="1"/>
    <col min="10246" max="10247" width="1" style="1715" customWidth="1"/>
    <col min="10248" max="10248" width="14.125" style="1715" customWidth="1"/>
    <col min="10249" max="10249" width="1" style="1715" customWidth="1"/>
    <col min="10250" max="10293" width="12.125" style="1715" customWidth="1"/>
    <col min="10294" max="10294" width="13.875" style="1715" customWidth="1"/>
    <col min="10295" max="10298" width="12.125" style="1715" customWidth="1"/>
    <col min="10299" max="10299" width="13.75" style="1715" customWidth="1"/>
    <col min="10300" max="10308" width="12.125" style="1715" customWidth="1"/>
    <col min="10309" max="10310" width="13.875" style="1715" customWidth="1"/>
    <col min="10311" max="10496" width="9" style="1715"/>
    <col min="10497" max="10497" width="1" style="1715" customWidth="1"/>
    <col min="10498" max="10498" width="16.375" style="1715" customWidth="1"/>
    <col min="10499" max="10499" width="1.25" style="1715" customWidth="1"/>
    <col min="10500" max="10500" width="1.125" style="1715" customWidth="1"/>
    <col min="10501" max="10501" width="15.5" style="1715" customWidth="1"/>
    <col min="10502" max="10503" width="1" style="1715" customWidth="1"/>
    <col min="10504" max="10504" width="14.125" style="1715" customWidth="1"/>
    <col min="10505" max="10505" width="1" style="1715" customWidth="1"/>
    <col min="10506" max="10549" width="12.125" style="1715" customWidth="1"/>
    <col min="10550" max="10550" width="13.875" style="1715" customWidth="1"/>
    <col min="10551" max="10554" width="12.125" style="1715" customWidth="1"/>
    <col min="10555" max="10555" width="13.75" style="1715" customWidth="1"/>
    <col min="10556" max="10564" width="12.125" style="1715" customWidth="1"/>
    <col min="10565" max="10566" width="13.875" style="1715" customWidth="1"/>
    <col min="10567" max="10752" width="9" style="1715"/>
    <col min="10753" max="10753" width="1" style="1715" customWidth="1"/>
    <col min="10754" max="10754" width="16.375" style="1715" customWidth="1"/>
    <col min="10755" max="10755" width="1.25" style="1715" customWidth="1"/>
    <col min="10756" max="10756" width="1.125" style="1715" customWidth="1"/>
    <col min="10757" max="10757" width="15.5" style="1715" customWidth="1"/>
    <col min="10758" max="10759" width="1" style="1715" customWidth="1"/>
    <col min="10760" max="10760" width="14.125" style="1715" customWidth="1"/>
    <col min="10761" max="10761" width="1" style="1715" customWidth="1"/>
    <col min="10762" max="10805" width="12.125" style="1715" customWidth="1"/>
    <col min="10806" max="10806" width="13.875" style="1715" customWidth="1"/>
    <col min="10807" max="10810" width="12.125" style="1715" customWidth="1"/>
    <col min="10811" max="10811" width="13.75" style="1715" customWidth="1"/>
    <col min="10812" max="10820" width="12.125" style="1715" customWidth="1"/>
    <col min="10821" max="10822" width="13.875" style="1715" customWidth="1"/>
    <col min="10823" max="11008" width="9" style="1715"/>
    <col min="11009" max="11009" width="1" style="1715" customWidth="1"/>
    <col min="11010" max="11010" width="16.375" style="1715" customWidth="1"/>
    <col min="11011" max="11011" width="1.25" style="1715" customWidth="1"/>
    <col min="11012" max="11012" width="1.125" style="1715" customWidth="1"/>
    <col min="11013" max="11013" width="15.5" style="1715" customWidth="1"/>
    <col min="11014" max="11015" width="1" style="1715" customWidth="1"/>
    <col min="11016" max="11016" width="14.125" style="1715" customWidth="1"/>
    <col min="11017" max="11017" width="1" style="1715" customWidth="1"/>
    <col min="11018" max="11061" width="12.125" style="1715" customWidth="1"/>
    <col min="11062" max="11062" width="13.875" style="1715" customWidth="1"/>
    <col min="11063" max="11066" width="12.125" style="1715" customWidth="1"/>
    <col min="11067" max="11067" width="13.75" style="1715" customWidth="1"/>
    <col min="11068" max="11076" width="12.125" style="1715" customWidth="1"/>
    <col min="11077" max="11078" width="13.875" style="1715" customWidth="1"/>
    <col min="11079" max="11264" width="9" style="1715"/>
    <col min="11265" max="11265" width="1" style="1715" customWidth="1"/>
    <col min="11266" max="11266" width="16.375" style="1715" customWidth="1"/>
    <col min="11267" max="11267" width="1.25" style="1715" customWidth="1"/>
    <col min="11268" max="11268" width="1.125" style="1715" customWidth="1"/>
    <col min="11269" max="11269" width="15.5" style="1715" customWidth="1"/>
    <col min="11270" max="11271" width="1" style="1715" customWidth="1"/>
    <col min="11272" max="11272" width="14.125" style="1715" customWidth="1"/>
    <col min="11273" max="11273" width="1" style="1715" customWidth="1"/>
    <col min="11274" max="11317" width="12.125" style="1715" customWidth="1"/>
    <col min="11318" max="11318" width="13.875" style="1715" customWidth="1"/>
    <col min="11319" max="11322" width="12.125" style="1715" customWidth="1"/>
    <col min="11323" max="11323" width="13.75" style="1715" customWidth="1"/>
    <col min="11324" max="11332" width="12.125" style="1715" customWidth="1"/>
    <col min="11333" max="11334" width="13.875" style="1715" customWidth="1"/>
    <col min="11335" max="11520" width="9" style="1715"/>
    <col min="11521" max="11521" width="1" style="1715" customWidth="1"/>
    <col min="11522" max="11522" width="16.375" style="1715" customWidth="1"/>
    <col min="11523" max="11523" width="1.25" style="1715" customWidth="1"/>
    <col min="11524" max="11524" width="1.125" style="1715" customWidth="1"/>
    <col min="11525" max="11525" width="15.5" style="1715" customWidth="1"/>
    <col min="11526" max="11527" width="1" style="1715" customWidth="1"/>
    <col min="11528" max="11528" width="14.125" style="1715" customWidth="1"/>
    <col min="11529" max="11529" width="1" style="1715" customWidth="1"/>
    <col min="11530" max="11573" width="12.125" style="1715" customWidth="1"/>
    <col min="11574" max="11574" width="13.875" style="1715" customWidth="1"/>
    <col min="11575" max="11578" width="12.125" style="1715" customWidth="1"/>
    <col min="11579" max="11579" width="13.75" style="1715" customWidth="1"/>
    <col min="11580" max="11588" width="12.125" style="1715" customWidth="1"/>
    <col min="11589" max="11590" width="13.875" style="1715" customWidth="1"/>
    <col min="11591" max="11776" width="9" style="1715"/>
    <col min="11777" max="11777" width="1" style="1715" customWidth="1"/>
    <col min="11778" max="11778" width="16.375" style="1715" customWidth="1"/>
    <col min="11779" max="11779" width="1.25" style="1715" customWidth="1"/>
    <col min="11780" max="11780" width="1.125" style="1715" customWidth="1"/>
    <col min="11781" max="11781" width="15.5" style="1715" customWidth="1"/>
    <col min="11782" max="11783" width="1" style="1715" customWidth="1"/>
    <col min="11784" max="11784" width="14.125" style="1715" customWidth="1"/>
    <col min="11785" max="11785" width="1" style="1715" customWidth="1"/>
    <col min="11786" max="11829" width="12.125" style="1715" customWidth="1"/>
    <col min="11830" max="11830" width="13.875" style="1715" customWidth="1"/>
    <col min="11831" max="11834" width="12.125" style="1715" customWidth="1"/>
    <col min="11835" max="11835" width="13.75" style="1715" customWidth="1"/>
    <col min="11836" max="11844" width="12.125" style="1715" customWidth="1"/>
    <col min="11845" max="11846" width="13.875" style="1715" customWidth="1"/>
    <col min="11847" max="12032" width="9" style="1715"/>
    <col min="12033" max="12033" width="1" style="1715" customWidth="1"/>
    <col min="12034" max="12034" width="16.375" style="1715" customWidth="1"/>
    <col min="12035" max="12035" width="1.25" style="1715" customWidth="1"/>
    <col min="12036" max="12036" width="1.125" style="1715" customWidth="1"/>
    <col min="12037" max="12037" width="15.5" style="1715" customWidth="1"/>
    <col min="12038" max="12039" width="1" style="1715" customWidth="1"/>
    <col min="12040" max="12040" width="14.125" style="1715" customWidth="1"/>
    <col min="12041" max="12041" width="1" style="1715" customWidth="1"/>
    <col min="12042" max="12085" width="12.125" style="1715" customWidth="1"/>
    <col min="12086" max="12086" width="13.875" style="1715" customWidth="1"/>
    <col min="12087" max="12090" width="12.125" style="1715" customWidth="1"/>
    <col min="12091" max="12091" width="13.75" style="1715" customWidth="1"/>
    <col min="12092" max="12100" width="12.125" style="1715" customWidth="1"/>
    <col min="12101" max="12102" width="13.875" style="1715" customWidth="1"/>
    <col min="12103" max="12288" width="9" style="1715"/>
    <col min="12289" max="12289" width="1" style="1715" customWidth="1"/>
    <col min="12290" max="12290" width="16.375" style="1715" customWidth="1"/>
    <col min="12291" max="12291" width="1.25" style="1715" customWidth="1"/>
    <col min="12292" max="12292" width="1.125" style="1715" customWidth="1"/>
    <col min="12293" max="12293" width="15.5" style="1715" customWidth="1"/>
    <col min="12294" max="12295" width="1" style="1715" customWidth="1"/>
    <col min="12296" max="12296" width="14.125" style="1715" customWidth="1"/>
    <col min="12297" max="12297" width="1" style="1715" customWidth="1"/>
    <col min="12298" max="12341" width="12.125" style="1715" customWidth="1"/>
    <col min="12342" max="12342" width="13.875" style="1715" customWidth="1"/>
    <col min="12343" max="12346" width="12.125" style="1715" customWidth="1"/>
    <col min="12347" max="12347" width="13.75" style="1715" customWidth="1"/>
    <col min="12348" max="12356" width="12.125" style="1715" customWidth="1"/>
    <col min="12357" max="12358" width="13.875" style="1715" customWidth="1"/>
    <col min="12359" max="12544" width="9" style="1715"/>
    <col min="12545" max="12545" width="1" style="1715" customWidth="1"/>
    <col min="12546" max="12546" width="16.375" style="1715" customWidth="1"/>
    <col min="12547" max="12547" width="1.25" style="1715" customWidth="1"/>
    <col min="12548" max="12548" width="1.125" style="1715" customWidth="1"/>
    <col min="12549" max="12549" width="15.5" style="1715" customWidth="1"/>
    <col min="12550" max="12551" width="1" style="1715" customWidth="1"/>
    <col min="12552" max="12552" width="14.125" style="1715" customWidth="1"/>
    <col min="12553" max="12553" width="1" style="1715" customWidth="1"/>
    <col min="12554" max="12597" width="12.125" style="1715" customWidth="1"/>
    <col min="12598" max="12598" width="13.875" style="1715" customWidth="1"/>
    <col min="12599" max="12602" width="12.125" style="1715" customWidth="1"/>
    <col min="12603" max="12603" width="13.75" style="1715" customWidth="1"/>
    <col min="12604" max="12612" width="12.125" style="1715" customWidth="1"/>
    <col min="12613" max="12614" width="13.875" style="1715" customWidth="1"/>
    <col min="12615" max="12800" width="9" style="1715"/>
    <col min="12801" max="12801" width="1" style="1715" customWidth="1"/>
    <col min="12802" max="12802" width="16.375" style="1715" customWidth="1"/>
    <col min="12803" max="12803" width="1.25" style="1715" customWidth="1"/>
    <col min="12804" max="12804" width="1.125" style="1715" customWidth="1"/>
    <col min="12805" max="12805" width="15.5" style="1715" customWidth="1"/>
    <col min="12806" max="12807" width="1" style="1715" customWidth="1"/>
    <col min="12808" max="12808" width="14.125" style="1715" customWidth="1"/>
    <col min="12809" max="12809" width="1" style="1715" customWidth="1"/>
    <col min="12810" max="12853" width="12.125" style="1715" customWidth="1"/>
    <col min="12854" max="12854" width="13.875" style="1715" customWidth="1"/>
    <col min="12855" max="12858" width="12.125" style="1715" customWidth="1"/>
    <col min="12859" max="12859" width="13.75" style="1715" customWidth="1"/>
    <col min="12860" max="12868" width="12.125" style="1715" customWidth="1"/>
    <col min="12869" max="12870" width="13.875" style="1715" customWidth="1"/>
    <col min="12871" max="13056" width="9" style="1715"/>
    <col min="13057" max="13057" width="1" style="1715" customWidth="1"/>
    <col min="13058" max="13058" width="16.375" style="1715" customWidth="1"/>
    <col min="13059" max="13059" width="1.25" style="1715" customWidth="1"/>
    <col min="13060" max="13060" width="1.125" style="1715" customWidth="1"/>
    <col min="13061" max="13061" width="15.5" style="1715" customWidth="1"/>
    <col min="13062" max="13063" width="1" style="1715" customWidth="1"/>
    <col min="13064" max="13064" width="14.125" style="1715" customWidth="1"/>
    <col min="13065" max="13065" width="1" style="1715" customWidth="1"/>
    <col min="13066" max="13109" width="12.125" style="1715" customWidth="1"/>
    <col min="13110" max="13110" width="13.875" style="1715" customWidth="1"/>
    <col min="13111" max="13114" width="12.125" style="1715" customWidth="1"/>
    <col min="13115" max="13115" width="13.75" style="1715" customWidth="1"/>
    <col min="13116" max="13124" width="12.125" style="1715" customWidth="1"/>
    <col min="13125" max="13126" width="13.875" style="1715" customWidth="1"/>
    <col min="13127" max="13312" width="9" style="1715"/>
    <col min="13313" max="13313" width="1" style="1715" customWidth="1"/>
    <col min="13314" max="13314" width="16.375" style="1715" customWidth="1"/>
    <col min="13315" max="13315" width="1.25" style="1715" customWidth="1"/>
    <col min="13316" max="13316" width="1.125" style="1715" customWidth="1"/>
    <col min="13317" max="13317" width="15.5" style="1715" customWidth="1"/>
    <col min="13318" max="13319" width="1" style="1715" customWidth="1"/>
    <col min="13320" max="13320" width="14.125" style="1715" customWidth="1"/>
    <col min="13321" max="13321" width="1" style="1715" customWidth="1"/>
    <col min="13322" max="13365" width="12.125" style="1715" customWidth="1"/>
    <col min="13366" max="13366" width="13.875" style="1715" customWidth="1"/>
    <col min="13367" max="13370" width="12.125" style="1715" customWidth="1"/>
    <col min="13371" max="13371" width="13.75" style="1715" customWidth="1"/>
    <col min="13372" max="13380" width="12.125" style="1715" customWidth="1"/>
    <col min="13381" max="13382" width="13.875" style="1715" customWidth="1"/>
    <col min="13383" max="13568" width="9" style="1715"/>
    <col min="13569" max="13569" width="1" style="1715" customWidth="1"/>
    <col min="13570" max="13570" width="16.375" style="1715" customWidth="1"/>
    <col min="13571" max="13571" width="1.25" style="1715" customWidth="1"/>
    <col min="13572" max="13572" width="1.125" style="1715" customWidth="1"/>
    <col min="13573" max="13573" width="15.5" style="1715" customWidth="1"/>
    <col min="13574" max="13575" width="1" style="1715" customWidth="1"/>
    <col min="13576" max="13576" width="14.125" style="1715" customWidth="1"/>
    <col min="13577" max="13577" width="1" style="1715" customWidth="1"/>
    <col min="13578" max="13621" width="12.125" style="1715" customWidth="1"/>
    <col min="13622" max="13622" width="13.875" style="1715" customWidth="1"/>
    <col min="13623" max="13626" width="12.125" style="1715" customWidth="1"/>
    <col min="13627" max="13627" width="13.75" style="1715" customWidth="1"/>
    <col min="13628" max="13636" width="12.125" style="1715" customWidth="1"/>
    <col min="13637" max="13638" width="13.875" style="1715" customWidth="1"/>
    <col min="13639" max="13824" width="9" style="1715"/>
    <col min="13825" max="13825" width="1" style="1715" customWidth="1"/>
    <col min="13826" max="13826" width="16.375" style="1715" customWidth="1"/>
    <col min="13827" max="13827" width="1.25" style="1715" customWidth="1"/>
    <col min="13828" max="13828" width="1.125" style="1715" customWidth="1"/>
    <col min="13829" max="13829" width="15.5" style="1715" customWidth="1"/>
    <col min="13830" max="13831" width="1" style="1715" customWidth="1"/>
    <col min="13832" max="13832" width="14.125" style="1715" customWidth="1"/>
    <col min="13833" max="13833" width="1" style="1715" customWidth="1"/>
    <col min="13834" max="13877" width="12.125" style="1715" customWidth="1"/>
    <col min="13878" max="13878" width="13.875" style="1715" customWidth="1"/>
    <col min="13879" max="13882" width="12.125" style="1715" customWidth="1"/>
    <col min="13883" max="13883" width="13.75" style="1715" customWidth="1"/>
    <col min="13884" max="13892" width="12.125" style="1715" customWidth="1"/>
    <col min="13893" max="13894" width="13.875" style="1715" customWidth="1"/>
    <col min="13895" max="14080" width="9" style="1715"/>
    <col min="14081" max="14081" width="1" style="1715" customWidth="1"/>
    <col min="14082" max="14082" width="16.375" style="1715" customWidth="1"/>
    <col min="14083" max="14083" width="1.25" style="1715" customWidth="1"/>
    <col min="14084" max="14084" width="1.125" style="1715" customWidth="1"/>
    <col min="14085" max="14085" width="15.5" style="1715" customWidth="1"/>
    <col min="14086" max="14087" width="1" style="1715" customWidth="1"/>
    <col min="14088" max="14088" width="14.125" style="1715" customWidth="1"/>
    <col min="14089" max="14089" width="1" style="1715" customWidth="1"/>
    <col min="14090" max="14133" width="12.125" style="1715" customWidth="1"/>
    <col min="14134" max="14134" width="13.875" style="1715" customWidth="1"/>
    <col min="14135" max="14138" width="12.125" style="1715" customWidth="1"/>
    <col min="14139" max="14139" width="13.75" style="1715" customWidth="1"/>
    <col min="14140" max="14148" width="12.125" style="1715" customWidth="1"/>
    <col min="14149" max="14150" width="13.875" style="1715" customWidth="1"/>
    <col min="14151" max="14336" width="9" style="1715"/>
    <col min="14337" max="14337" width="1" style="1715" customWidth="1"/>
    <col min="14338" max="14338" width="16.375" style="1715" customWidth="1"/>
    <col min="14339" max="14339" width="1.25" style="1715" customWidth="1"/>
    <col min="14340" max="14340" width="1.125" style="1715" customWidth="1"/>
    <col min="14341" max="14341" width="15.5" style="1715" customWidth="1"/>
    <col min="14342" max="14343" width="1" style="1715" customWidth="1"/>
    <col min="14344" max="14344" width="14.125" style="1715" customWidth="1"/>
    <col min="14345" max="14345" width="1" style="1715" customWidth="1"/>
    <col min="14346" max="14389" width="12.125" style="1715" customWidth="1"/>
    <col min="14390" max="14390" width="13.875" style="1715" customWidth="1"/>
    <col min="14391" max="14394" width="12.125" style="1715" customWidth="1"/>
    <col min="14395" max="14395" width="13.75" style="1715" customWidth="1"/>
    <col min="14396" max="14404" width="12.125" style="1715" customWidth="1"/>
    <col min="14405" max="14406" width="13.875" style="1715" customWidth="1"/>
    <col min="14407" max="14592" width="9" style="1715"/>
    <col min="14593" max="14593" width="1" style="1715" customWidth="1"/>
    <col min="14594" max="14594" width="16.375" style="1715" customWidth="1"/>
    <col min="14595" max="14595" width="1.25" style="1715" customWidth="1"/>
    <col min="14596" max="14596" width="1.125" style="1715" customWidth="1"/>
    <col min="14597" max="14597" width="15.5" style="1715" customWidth="1"/>
    <col min="14598" max="14599" width="1" style="1715" customWidth="1"/>
    <col min="14600" max="14600" width="14.125" style="1715" customWidth="1"/>
    <col min="14601" max="14601" width="1" style="1715" customWidth="1"/>
    <col min="14602" max="14645" width="12.125" style="1715" customWidth="1"/>
    <col min="14646" max="14646" width="13.875" style="1715" customWidth="1"/>
    <col min="14647" max="14650" width="12.125" style="1715" customWidth="1"/>
    <col min="14651" max="14651" width="13.75" style="1715" customWidth="1"/>
    <col min="14652" max="14660" width="12.125" style="1715" customWidth="1"/>
    <col min="14661" max="14662" width="13.875" style="1715" customWidth="1"/>
    <col min="14663" max="14848" width="9" style="1715"/>
    <col min="14849" max="14849" width="1" style="1715" customWidth="1"/>
    <col min="14850" max="14850" width="16.375" style="1715" customWidth="1"/>
    <col min="14851" max="14851" width="1.25" style="1715" customWidth="1"/>
    <col min="14852" max="14852" width="1.125" style="1715" customWidth="1"/>
    <col min="14853" max="14853" width="15.5" style="1715" customWidth="1"/>
    <col min="14854" max="14855" width="1" style="1715" customWidth="1"/>
    <col min="14856" max="14856" width="14.125" style="1715" customWidth="1"/>
    <col min="14857" max="14857" width="1" style="1715" customWidth="1"/>
    <col min="14858" max="14901" width="12.125" style="1715" customWidth="1"/>
    <col min="14902" max="14902" width="13.875" style="1715" customWidth="1"/>
    <col min="14903" max="14906" width="12.125" style="1715" customWidth="1"/>
    <col min="14907" max="14907" width="13.75" style="1715" customWidth="1"/>
    <col min="14908" max="14916" width="12.125" style="1715" customWidth="1"/>
    <col min="14917" max="14918" width="13.875" style="1715" customWidth="1"/>
    <col min="14919" max="15104" width="9" style="1715"/>
    <col min="15105" max="15105" width="1" style="1715" customWidth="1"/>
    <col min="15106" max="15106" width="16.375" style="1715" customWidth="1"/>
    <col min="15107" max="15107" width="1.25" style="1715" customWidth="1"/>
    <col min="15108" max="15108" width="1.125" style="1715" customWidth="1"/>
    <col min="15109" max="15109" width="15.5" style="1715" customWidth="1"/>
    <col min="15110" max="15111" width="1" style="1715" customWidth="1"/>
    <col min="15112" max="15112" width="14.125" style="1715" customWidth="1"/>
    <col min="15113" max="15113" width="1" style="1715" customWidth="1"/>
    <col min="15114" max="15157" width="12.125" style="1715" customWidth="1"/>
    <col min="15158" max="15158" width="13.875" style="1715" customWidth="1"/>
    <col min="15159" max="15162" width="12.125" style="1715" customWidth="1"/>
    <col min="15163" max="15163" width="13.75" style="1715" customWidth="1"/>
    <col min="15164" max="15172" width="12.125" style="1715" customWidth="1"/>
    <col min="15173" max="15174" width="13.875" style="1715" customWidth="1"/>
    <col min="15175" max="15360" width="9" style="1715"/>
    <col min="15361" max="15361" width="1" style="1715" customWidth="1"/>
    <col min="15362" max="15362" width="16.375" style="1715" customWidth="1"/>
    <col min="15363" max="15363" width="1.25" style="1715" customWidth="1"/>
    <col min="15364" max="15364" width="1.125" style="1715" customWidth="1"/>
    <col min="15365" max="15365" width="15.5" style="1715" customWidth="1"/>
    <col min="15366" max="15367" width="1" style="1715" customWidth="1"/>
    <col min="15368" max="15368" width="14.125" style="1715" customWidth="1"/>
    <col min="15369" max="15369" width="1" style="1715" customWidth="1"/>
    <col min="15370" max="15413" width="12.125" style="1715" customWidth="1"/>
    <col min="15414" max="15414" width="13.875" style="1715" customWidth="1"/>
    <col min="15415" max="15418" width="12.125" style="1715" customWidth="1"/>
    <col min="15419" max="15419" width="13.75" style="1715" customWidth="1"/>
    <col min="15420" max="15428" width="12.125" style="1715" customWidth="1"/>
    <col min="15429" max="15430" width="13.875" style="1715" customWidth="1"/>
    <col min="15431" max="15616" width="9" style="1715"/>
    <col min="15617" max="15617" width="1" style="1715" customWidth="1"/>
    <col min="15618" max="15618" width="16.375" style="1715" customWidth="1"/>
    <col min="15619" max="15619" width="1.25" style="1715" customWidth="1"/>
    <col min="15620" max="15620" width="1.125" style="1715" customWidth="1"/>
    <col min="15621" max="15621" width="15.5" style="1715" customWidth="1"/>
    <col min="15622" max="15623" width="1" style="1715" customWidth="1"/>
    <col min="15624" max="15624" width="14.125" style="1715" customWidth="1"/>
    <col min="15625" max="15625" width="1" style="1715" customWidth="1"/>
    <col min="15626" max="15669" width="12.125" style="1715" customWidth="1"/>
    <col min="15670" max="15670" width="13.875" style="1715" customWidth="1"/>
    <col min="15671" max="15674" width="12.125" style="1715" customWidth="1"/>
    <col min="15675" max="15675" width="13.75" style="1715" customWidth="1"/>
    <col min="15676" max="15684" width="12.125" style="1715" customWidth="1"/>
    <col min="15685" max="15686" width="13.875" style="1715" customWidth="1"/>
    <col min="15687" max="15872" width="9" style="1715"/>
    <col min="15873" max="15873" width="1" style="1715" customWidth="1"/>
    <col min="15874" max="15874" width="16.375" style="1715" customWidth="1"/>
    <col min="15875" max="15875" width="1.25" style="1715" customWidth="1"/>
    <col min="15876" max="15876" width="1.125" style="1715" customWidth="1"/>
    <col min="15877" max="15877" width="15.5" style="1715" customWidth="1"/>
    <col min="15878" max="15879" width="1" style="1715" customWidth="1"/>
    <col min="15880" max="15880" width="14.125" style="1715" customWidth="1"/>
    <col min="15881" max="15881" width="1" style="1715" customWidth="1"/>
    <col min="15882" max="15925" width="12.125" style="1715" customWidth="1"/>
    <col min="15926" max="15926" width="13.875" style="1715" customWidth="1"/>
    <col min="15927" max="15930" width="12.125" style="1715" customWidth="1"/>
    <col min="15931" max="15931" width="13.75" style="1715" customWidth="1"/>
    <col min="15932" max="15940" width="12.125" style="1715" customWidth="1"/>
    <col min="15941" max="15942" width="13.875" style="1715" customWidth="1"/>
    <col min="15943" max="16128" width="9" style="1715"/>
    <col min="16129" max="16129" width="1" style="1715" customWidth="1"/>
    <col min="16130" max="16130" width="16.375" style="1715" customWidth="1"/>
    <col min="16131" max="16131" width="1.25" style="1715" customWidth="1"/>
    <col min="16132" max="16132" width="1.125" style="1715" customWidth="1"/>
    <col min="16133" max="16133" width="15.5" style="1715" customWidth="1"/>
    <col min="16134" max="16135" width="1" style="1715" customWidth="1"/>
    <col min="16136" max="16136" width="14.125" style="1715" customWidth="1"/>
    <col min="16137" max="16137" width="1" style="1715" customWidth="1"/>
    <col min="16138" max="16181" width="12.125" style="1715" customWidth="1"/>
    <col min="16182" max="16182" width="13.875" style="1715" customWidth="1"/>
    <col min="16183" max="16186" width="12.125" style="1715" customWidth="1"/>
    <col min="16187" max="16187" width="13.75" style="1715" customWidth="1"/>
    <col min="16188" max="16196" width="12.125" style="1715" customWidth="1"/>
    <col min="16197" max="16198" width="13.875" style="1715" customWidth="1"/>
    <col min="16199" max="16384" width="9" style="1715"/>
  </cols>
  <sheetData>
    <row r="1" spans="1:70">
      <c r="B1" s="1715"/>
      <c r="C1" s="1715"/>
      <c r="D1" s="1715"/>
      <c r="E1" s="1715"/>
      <c r="H1" s="1715"/>
    </row>
    <row r="2" spans="1:70">
      <c r="B2" s="1715"/>
      <c r="C2" s="1715"/>
      <c r="D2" s="1715"/>
      <c r="E2" s="1715"/>
      <c r="H2" s="1715"/>
    </row>
    <row r="3" spans="1:70">
      <c r="B3" s="1715"/>
      <c r="C3" s="1715"/>
      <c r="D3" s="1715"/>
      <c r="E3" s="1715"/>
      <c r="H3" s="1715"/>
    </row>
    <row r="4" spans="1:70" s="1716" customFormat="1" ht="20.100000000000001" customHeight="1" thickBot="1">
      <c r="B4" s="1717"/>
      <c r="C4" s="1718"/>
      <c r="D4" s="1718"/>
      <c r="E4" s="1718"/>
      <c r="F4" s="1718"/>
      <c r="G4" s="1718"/>
      <c r="H4" s="1718"/>
      <c r="I4" s="1719"/>
      <c r="J4" s="1719"/>
      <c r="K4" s="1719"/>
      <c r="L4" s="1719"/>
      <c r="M4" s="1719"/>
      <c r="N4" s="1719"/>
      <c r="O4" s="1719"/>
      <c r="Q4" s="1719" t="s">
        <v>984</v>
      </c>
      <c r="R4" s="1719"/>
      <c r="S4" s="1719"/>
      <c r="T4" s="1719"/>
      <c r="U4" s="1719"/>
      <c r="V4" s="1719"/>
      <c r="W4" s="1719"/>
      <c r="X4" s="1719"/>
      <c r="Y4" s="1719"/>
      <c r="Z4" s="1719"/>
      <c r="AA4" s="1719" t="str">
        <f>Q4</f>
        <v>令和６年度　　　単位：トン</v>
      </c>
      <c r="AB4" s="1719"/>
      <c r="AC4" s="1719"/>
      <c r="AD4" s="1719"/>
      <c r="AE4" s="1719"/>
      <c r="AF4" s="1719"/>
      <c r="AG4" s="1719"/>
      <c r="AH4" s="1719"/>
      <c r="AI4" s="1719"/>
      <c r="AJ4" s="1719"/>
      <c r="AK4" s="1719" t="str">
        <f>AA4</f>
        <v>令和６年度　　　単位：トン</v>
      </c>
      <c r="AL4" s="1719"/>
      <c r="AM4" s="1719"/>
      <c r="AN4" s="1719"/>
      <c r="AO4" s="1719"/>
      <c r="AP4" s="1719"/>
      <c r="AQ4" s="1719"/>
      <c r="AR4" s="1719"/>
      <c r="AS4" s="1719"/>
      <c r="AT4" s="1719"/>
      <c r="AU4" s="1719" t="str">
        <f>AK4</f>
        <v>令和６年度　　　単位：トン</v>
      </c>
      <c r="AV4" s="1719"/>
      <c r="AW4" s="1719"/>
      <c r="AX4" s="1719"/>
      <c r="AY4" s="1719"/>
      <c r="AZ4" s="1719"/>
      <c r="BA4" s="1719"/>
      <c r="BB4" s="1719"/>
      <c r="BC4" s="1719"/>
      <c r="BD4" s="1719"/>
      <c r="BE4" s="1719" t="str">
        <f>AU4</f>
        <v>令和６年度　　　単位：トン</v>
      </c>
      <c r="BF4" s="1719"/>
      <c r="BG4" s="1719"/>
      <c r="BH4" s="1719"/>
      <c r="BI4" s="1719"/>
      <c r="BJ4" s="1719"/>
      <c r="BK4" s="1719"/>
      <c r="BL4" s="1719"/>
      <c r="BM4" s="1719"/>
      <c r="BN4" s="1719"/>
      <c r="BO4" s="1720" t="s">
        <v>984</v>
      </c>
      <c r="BP4" s="1720"/>
      <c r="BQ4" s="1720"/>
      <c r="BR4" s="1720"/>
    </row>
    <row r="5" spans="1:70" s="1716" customFormat="1" ht="30.75" customHeight="1" thickBot="1">
      <c r="A5" s="1721" t="s">
        <v>314</v>
      </c>
      <c r="B5" s="1722"/>
      <c r="C5" s="1722"/>
      <c r="D5" s="1722"/>
      <c r="E5" s="1722"/>
      <c r="F5" s="1722"/>
      <c r="G5" s="1722"/>
      <c r="H5" s="1722"/>
      <c r="I5" s="1723"/>
      <c r="J5" s="1721" t="s">
        <v>315</v>
      </c>
      <c r="K5" s="1724"/>
      <c r="L5" s="1724"/>
      <c r="M5" s="1724"/>
      <c r="N5" s="1725"/>
      <c r="O5" s="1721" t="s">
        <v>316</v>
      </c>
      <c r="P5" s="1724"/>
      <c r="Q5" s="1724"/>
      <c r="R5" s="1724"/>
      <c r="S5" s="1725"/>
      <c r="T5" s="1721" t="s">
        <v>317</v>
      </c>
      <c r="U5" s="1724"/>
      <c r="V5" s="1724"/>
      <c r="W5" s="1724"/>
      <c r="X5" s="1725"/>
      <c r="Y5" s="1721" t="s">
        <v>318</v>
      </c>
      <c r="Z5" s="1726"/>
      <c r="AA5" s="1726"/>
      <c r="AB5" s="1726"/>
      <c r="AC5" s="1727"/>
      <c r="AD5" s="1721" t="s">
        <v>319</v>
      </c>
      <c r="AE5" s="1724"/>
      <c r="AF5" s="1724"/>
      <c r="AG5" s="1724"/>
      <c r="AH5" s="1725"/>
      <c r="AI5" s="1721" t="s">
        <v>320</v>
      </c>
      <c r="AJ5" s="1722"/>
      <c r="AK5" s="1722"/>
      <c r="AL5" s="1722"/>
      <c r="AM5" s="1723"/>
      <c r="AN5" s="1721" t="s">
        <v>321</v>
      </c>
      <c r="AO5" s="1724"/>
      <c r="AP5" s="1724"/>
      <c r="AQ5" s="1724"/>
      <c r="AR5" s="1725"/>
      <c r="AS5" s="1721" t="s">
        <v>322</v>
      </c>
      <c r="AT5" s="1722"/>
      <c r="AU5" s="1722"/>
      <c r="AV5" s="1722"/>
      <c r="AW5" s="1723"/>
      <c r="AX5" s="1721" t="s">
        <v>323</v>
      </c>
      <c r="AY5" s="1722"/>
      <c r="AZ5" s="1722"/>
      <c r="BA5" s="1722"/>
      <c r="BB5" s="1723"/>
      <c r="BC5" s="1721" t="s">
        <v>324</v>
      </c>
      <c r="BD5" s="1722"/>
      <c r="BE5" s="1722"/>
      <c r="BF5" s="1722"/>
      <c r="BG5" s="1723"/>
      <c r="BH5" s="1721" t="s">
        <v>325</v>
      </c>
      <c r="BI5" s="1722"/>
      <c r="BJ5" s="1722"/>
      <c r="BK5" s="1722"/>
      <c r="BL5" s="1723"/>
      <c r="BM5" s="1721" t="s">
        <v>326</v>
      </c>
      <c r="BN5" s="1722"/>
      <c r="BO5" s="1722"/>
      <c r="BP5" s="1722"/>
      <c r="BQ5" s="1723"/>
      <c r="BR5" s="1728" t="s">
        <v>327</v>
      </c>
    </row>
    <row r="6" spans="1:70" s="1716" customFormat="1" ht="30.75" customHeight="1">
      <c r="A6" s="1729"/>
      <c r="B6" s="1657"/>
      <c r="C6" s="1657"/>
      <c r="D6" s="1657"/>
      <c r="E6" s="1730" t="s">
        <v>328</v>
      </c>
      <c r="F6" s="1730"/>
      <c r="G6" s="1730"/>
      <c r="H6" s="1730"/>
      <c r="I6" s="1731"/>
      <c r="J6" s="1732" t="s">
        <v>329</v>
      </c>
      <c r="K6" s="1733"/>
      <c r="L6" s="1734" t="s">
        <v>330</v>
      </c>
      <c r="M6" s="1735"/>
      <c r="N6" s="1736" t="s">
        <v>331</v>
      </c>
      <c r="O6" s="1732" t="s">
        <v>329</v>
      </c>
      <c r="P6" s="1733"/>
      <c r="Q6" s="1734" t="s">
        <v>330</v>
      </c>
      <c r="R6" s="1735"/>
      <c r="S6" s="1736" t="s">
        <v>331</v>
      </c>
      <c r="T6" s="1732" t="s">
        <v>329</v>
      </c>
      <c r="U6" s="1733"/>
      <c r="V6" s="1734" t="s">
        <v>330</v>
      </c>
      <c r="W6" s="1735"/>
      <c r="X6" s="1736" t="s">
        <v>331</v>
      </c>
      <c r="Y6" s="1732" t="s">
        <v>329</v>
      </c>
      <c r="Z6" s="1733"/>
      <c r="AA6" s="1734" t="s">
        <v>330</v>
      </c>
      <c r="AB6" s="1735"/>
      <c r="AC6" s="1736" t="s">
        <v>331</v>
      </c>
      <c r="AD6" s="1732" t="s">
        <v>329</v>
      </c>
      <c r="AE6" s="1733"/>
      <c r="AF6" s="1734" t="s">
        <v>330</v>
      </c>
      <c r="AG6" s="1735"/>
      <c r="AH6" s="1736" t="s">
        <v>331</v>
      </c>
      <c r="AI6" s="1732" t="s">
        <v>329</v>
      </c>
      <c r="AJ6" s="1733"/>
      <c r="AK6" s="1734" t="s">
        <v>330</v>
      </c>
      <c r="AL6" s="1735"/>
      <c r="AM6" s="1736" t="s">
        <v>331</v>
      </c>
      <c r="AN6" s="1732" t="s">
        <v>329</v>
      </c>
      <c r="AO6" s="1733"/>
      <c r="AP6" s="1734" t="s">
        <v>330</v>
      </c>
      <c r="AQ6" s="1735"/>
      <c r="AR6" s="1736" t="s">
        <v>331</v>
      </c>
      <c r="AS6" s="1732" t="s">
        <v>329</v>
      </c>
      <c r="AT6" s="1733"/>
      <c r="AU6" s="1734" t="s">
        <v>330</v>
      </c>
      <c r="AV6" s="1735"/>
      <c r="AW6" s="1736" t="s">
        <v>331</v>
      </c>
      <c r="AX6" s="1732" t="s">
        <v>329</v>
      </c>
      <c r="AY6" s="1733"/>
      <c r="AZ6" s="1734" t="s">
        <v>330</v>
      </c>
      <c r="BA6" s="1735"/>
      <c r="BB6" s="1736" t="s">
        <v>331</v>
      </c>
      <c r="BC6" s="1732" t="s">
        <v>329</v>
      </c>
      <c r="BD6" s="1733"/>
      <c r="BE6" s="1734" t="s">
        <v>330</v>
      </c>
      <c r="BF6" s="1735"/>
      <c r="BG6" s="1736" t="s">
        <v>331</v>
      </c>
      <c r="BH6" s="1732" t="s">
        <v>329</v>
      </c>
      <c r="BI6" s="1733"/>
      <c r="BJ6" s="1734" t="s">
        <v>330</v>
      </c>
      <c r="BK6" s="1735"/>
      <c r="BL6" s="1736" t="s">
        <v>331</v>
      </c>
      <c r="BM6" s="1732" t="s">
        <v>329</v>
      </c>
      <c r="BN6" s="1733"/>
      <c r="BO6" s="1734" t="s">
        <v>330</v>
      </c>
      <c r="BP6" s="1735"/>
      <c r="BQ6" s="1736" t="s">
        <v>331</v>
      </c>
      <c r="BR6" s="1737" t="s">
        <v>332</v>
      </c>
    </row>
    <row r="7" spans="1:70" s="1716" customFormat="1" ht="30.75" customHeight="1" thickBot="1">
      <c r="A7" s="1738"/>
      <c r="B7" s="1739" t="s">
        <v>270</v>
      </c>
      <c r="C7" s="1739"/>
      <c r="D7" s="1739"/>
      <c r="E7" s="1739"/>
      <c r="F7" s="1719"/>
      <c r="G7" s="1719"/>
      <c r="H7" s="1739"/>
      <c r="I7" s="1740"/>
      <c r="J7" s="1741" t="s">
        <v>333</v>
      </c>
      <c r="K7" s="1742" t="s">
        <v>334</v>
      </c>
      <c r="L7" s="1743" t="s">
        <v>335</v>
      </c>
      <c r="M7" s="1744" t="s">
        <v>336</v>
      </c>
      <c r="N7" s="1745"/>
      <c r="O7" s="1741" t="s">
        <v>333</v>
      </c>
      <c r="P7" s="1742" t="s">
        <v>334</v>
      </c>
      <c r="Q7" s="1743" t="s">
        <v>335</v>
      </c>
      <c r="R7" s="1744" t="s">
        <v>336</v>
      </c>
      <c r="S7" s="1745"/>
      <c r="T7" s="1741" t="s">
        <v>333</v>
      </c>
      <c r="U7" s="1742" t="s">
        <v>334</v>
      </c>
      <c r="V7" s="1743" t="s">
        <v>335</v>
      </c>
      <c r="W7" s="1744" t="s">
        <v>336</v>
      </c>
      <c r="X7" s="1745"/>
      <c r="Y7" s="1741" t="s">
        <v>333</v>
      </c>
      <c r="Z7" s="1742" t="s">
        <v>334</v>
      </c>
      <c r="AA7" s="1743" t="s">
        <v>335</v>
      </c>
      <c r="AB7" s="1744" t="s">
        <v>336</v>
      </c>
      <c r="AC7" s="1745"/>
      <c r="AD7" s="1741" t="s">
        <v>333</v>
      </c>
      <c r="AE7" s="1742" t="s">
        <v>334</v>
      </c>
      <c r="AF7" s="1743" t="s">
        <v>335</v>
      </c>
      <c r="AG7" s="1744" t="s">
        <v>336</v>
      </c>
      <c r="AH7" s="1745"/>
      <c r="AI7" s="1741" t="s">
        <v>333</v>
      </c>
      <c r="AJ7" s="1742" t="s">
        <v>334</v>
      </c>
      <c r="AK7" s="1743" t="s">
        <v>335</v>
      </c>
      <c r="AL7" s="1744" t="s">
        <v>336</v>
      </c>
      <c r="AM7" s="1745"/>
      <c r="AN7" s="1741" t="s">
        <v>333</v>
      </c>
      <c r="AO7" s="1742" t="s">
        <v>334</v>
      </c>
      <c r="AP7" s="1743" t="s">
        <v>335</v>
      </c>
      <c r="AQ7" s="1744" t="s">
        <v>336</v>
      </c>
      <c r="AR7" s="1745"/>
      <c r="AS7" s="1741" t="s">
        <v>333</v>
      </c>
      <c r="AT7" s="1742" t="s">
        <v>334</v>
      </c>
      <c r="AU7" s="1743" t="s">
        <v>335</v>
      </c>
      <c r="AV7" s="1744" t="s">
        <v>336</v>
      </c>
      <c r="AW7" s="1745"/>
      <c r="AX7" s="1741" t="s">
        <v>333</v>
      </c>
      <c r="AY7" s="1742" t="s">
        <v>334</v>
      </c>
      <c r="AZ7" s="1743" t="s">
        <v>335</v>
      </c>
      <c r="BA7" s="1744" t="s">
        <v>336</v>
      </c>
      <c r="BB7" s="1745"/>
      <c r="BC7" s="1741" t="s">
        <v>333</v>
      </c>
      <c r="BD7" s="1742" t="s">
        <v>334</v>
      </c>
      <c r="BE7" s="1743" t="s">
        <v>335</v>
      </c>
      <c r="BF7" s="1744" t="s">
        <v>336</v>
      </c>
      <c r="BG7" s="1745"/>
      <c r="BH7" s="1741" t="s">
        <v>333</v>
      </c>
      <c r="BI7" s="1742" t="s">
        <v>334</v>
      </c>
      <c r="BJ7" s="1743" t="s">
        <v>335</v>
      </c>
      <c r="BK7" s="1744" t="s">
        <v>336</v>
      </c>
      <c r="BL7" s="1745"/>
      <c r="BM7" s="1741" t="s">
        <v>333</v>
      </c>
      <c r="BN7" s="1742" t="s">
        <v>334</v>
      </c>
      <c r="BO7" s="1743" t="s">
        <v>335</v>
      </c>
      <c r="BP7" s="1744" t="s">
        <v>336</v>
      </c>
      <c r="BQ7" s="1745"/>
      <c r="BR7" s="1746" t="s">
        <v>337</v>
      </c>
    </row>
    <row r="8" spans="1:70" s="1716" customFormat="1" ht="30.75" customHeight="1">
      <c r="A8" s="1747"/>
      <c r="B8" s="1748" t="s">
        <v>271</v>
      </c>
      <c r="C8" s="1748"/>
      <c r="D8" s="1749"/>
      <c r="E8" s="1750" t="s">
        <v>272</v>
      </c>
      <c r="F8" s="1751"/>
      <c r="G8" s="1752"/>
      <c r="H8" s="1753" t="s">
        <v>273</v>
      </c>
      <c r="I8" s="1754"/>
      <c r="J8" s="150">
        <v>0</v>
      </c>
      <c r="K8" s="151">
        <v>0</v>
      </c>
      <c r="L8" s="151">
        <v>0</v>
      </c>
      <c r="M8" s="151">
        <v>0</v>
      </c>
      <c r="N8" s="152">
        <f t="shared" ref="N8:N22" si="0">SUM(J8:M8)</f>
        <v>0</v>
      </c>
      <c r="O8" s="150">
        <v>1095006</v>
      </c>
      <c r="P8" s="151">
        <v>28608</v>
      </c>
      <c r="Q8" s="151">
        <v>0</v>
      </c>
      <c r="R8" s="151">
        <v>17104</v>
      </c>
      <c r="S8" s="152">
        <f t="shared" ref="S8:S22" si="1">SUM(O8:R8)</f>
        <v>1140718</v>
      </c>
      <c r="T8" s="150">
        <v>0</v>
      </c>
      <c r="U8" s="151">
        <v>0</v>
      </c>
      <c r="V8" s="151">
        <v>0</v>
      </c>
      <c r="W8" s="151">
        <v>0</v>
      </c>
      <c r="X8" s="152">
        <f t="shared" ref="X8:X22" si="2">SUM(T8:W8)</f>
        <v>0</v>
      </c>
      <c r="Y8" s="150">
        <v>0</v>
      </c>
      <c r="Z8" s="151">
        <v>0</v>
      </c>
      <c r="AA8" s="151">
        <v>0</v>
      </c>
      <c r="AB8" s="151">
        <v>0</v>
      </c>
      <c r="AC8" s="152">
        <f t="shared" ref="AC8:AC22" si="3">SUM(Y8:AB8)</f>
        <v>0</v>
      </c>
      <c r="AD8" s="150">
        <v>127873</v>
      </c>
      <c r="AE8" s="151">
        <v>57762</v>
      </c>
      <c r="AF8" s="151">
        <v>0</v>
      </c>
      <c r="AG8" s="151">
        <v>0</v>
      </c>
      <c r="AH8" s="152">
        <f t="shared" ref="AH8:AH22" si="4">SUM(AD8:AG8)</f>
        <v>185635</v>
      </c>
      <c r="AI8" s="150">
        <v>0</v>
      </c>
      <c r="AJ8" s="151">
        <v>0</v>
      </c>
      <c r="AK8" s="151">
        <v>0</v>
      </c>
      <c r="AL8" s="151">
        <v>0</v>
      </c>
      <c r="AM8" s="152">
        <f t="shared" ref="AM8:AM22" si="5">SUM(AI8:AL8)</f>
        <v>0</v>
      </c>
      <c r="AN8" s="150">
        <v>362929</v>
      </c>
      <c r="AO8" s="151">
        <v>126388</v>
      </c>
      <c r="AP8" s="151">
        <v>0</v>
      </c>
      <c r="AQ8" s="151">
        <v>2998</v>
      </c>
      <c r="AR8" s="152">
        <f t="shared" ref="AR8:AR22" si="6">SUM(AN8:AQ8)</f>
        <v>492315</v>
      </c>
      <c r="AS8" s="150">
        <v>185391</v>
      </c>
      <c r="AT8" s="151">
        <v>56080</v>
      </c>
      <c r="AU8" s="151">
        <v>12069</v>
      </c>
      <c r="AV8" s="151">
        <v>1400</v>
      </c>
      <c r="AW8" s="152">
        <f t="shared" ref="AW8:AW22" si="7">SUM(AS8:AV8)</f>
        <v>254940</v>
      </c>
      <c r="AX8" s="150">
        <v>0</v>
      </c>
      <c r="AY8" s="151">
        <v>1499</v>
      </c>
      <c r="AZ8" s="151">
        <v>0</v>
      </c>
      <c r="BA8" s="151">
        <v>0</v>
      </c>
      <c r="BB8" s="152">
        <f t="shared" ref="BB8:BB22" si="8">SUM(AX8:BA8)</f>
        <v>1499</v>
      </c>
      <c r="BC8" s="150">
        <v>0</v>
      </c>
      <c r="BD8" s="151">
        <v>0</v>
      </c>
      <c r="BE8" s="151">
        <v>0</v>
      </c>
      <c r="BF8" s="151">
        <v>0</v>
      </c>
      <c r="BG8" s="152">
        <f t="shared" ref="BG8:BG22" si="9">SUM(BC8:BF8)</f>
        <v>0</v>
      </c>
      <c r="BH8" s="150">
        <v>0</v>
      </c>
      <c r="BI8" s="151">
        <v>0</v>
      </c>
      <c r="BJ8" s="151">
        <v>0</v>
      </c>
      <c r="BK8" s="151">
        <v>0</v>
      </c>
      <c r="BL8" s="152">
        <f t="shared" ref="BL8:BL22" si="10">SUM(BH8:BK8)</f>
        <v>0</v>
      </c>
      <c r="BM8" s="150">
        <f>J8+O8+T8+Y8+AD8+AI8+AN8+AS8+AX8+BC8+BH8</f>
        <v>1771199</v>
      </c>
      <c r="BN8" s="151">
        <f>K8+P8+U8+Z8+AE8+AJ8+AO8+AT8+AY8+BD8+BI8</f>
        <v>270337</v>
      </c>
      <c r="BO8" s="151">
        <f>L8+Q8+V8+AA8+AF8+AK8+AP8+AU8+AZ8+BE8+BJ8</f>
        <v>12069</v>
      </c>
      <c r="BP8" s="151">
        <f>M8+R8+W8+AB8+AG8+AL8+AQ8+AV8+BA8+BF8+BK8</f>
        <v>21502</v>
      </c>
      <c r="BQ8" s="152">
        <f>SUM(BM8:BP8)</f>
        <v>2075107</v>
      </c>
      <c r="BR8" s="48">
        <f>BQ8/$BQ$48*100</f>
        <v>4.3815337440515565</v>
      </c>
    </row>
    <row r="9" spans="1:70" s="1716" customFormat="1" ht="30.75" customHeight="1">
      <c r="A9" s="1729"/>
      <c r="B9" s="1657"/>
      <c r="C9" s="1657"/>
      <c r="D9" s="1755"/>
      <c r="E9" s="1756"/>
      <c r="F9" s="1757"/>
      <c r="G9" s="1758"/>
      <c r="H9" s="1759" t="s">
        <v>274</v>
      </c>
      <c r="I9" s="1760"/>
      <c r="J9" s="153">
        <v>0</v>
      </c>
      <c r="K9" s="154">
        <v>0</v>
      </c>
      <c r="L9" s="154">
        <v>0</v>
      </c>
      <c r="M9" s="154">
        <v>1332</v>
      </c>
      <c r="N9" s="155">
        <f t="shared" si="0"/>
        <v>1332</v>
      </c>
      <c r="O9" s="153">
        <v>0</v>
      </c>
      <c r="P9" s="154">
        <v>0</v>
      </c>
      <c r="Q9" s="154">
        <v>0</v>
      </c>
      <c r="R9" s="154">
        <v>0</v>
      </c>
      <c r="S9" s="155">
        <f t="shared" si="1"/>
        <v>0</v>
      </c>
      <c r="T9" s="153">
        <v>0</v>
      </c>
      <c r="U9" s="154">
        <v>0</v>
      </c>
      <c r="V9" s="154">
        <v>0</v>
      </c>
      <c r="W9" s="154">
        <v>0</v>
      </c>
      <c r="X9" s="155">
        <f t="shared" si="2"/>
        <v>0</v>
      </c>
      <c r="Y9" s="153">
        <v>0</v>
      </c>
      <c r="Z9" s="154">
        <v>0</v>
      </c>
      <c r="AA9" s="154">
        <v>0</v>
      </c>
      <c r="AB9" s="154">
        <v>0</v>
      </c>
      <c r="AC9" s="155">
        <f t="shared" si="3"/>
        <v>0</v>
      </c>
      <c r="AD9" s="153">
        <v>0</v>
      </c>
      <c r="AE9" s="154">
        <v>0</v>
      </c>
      <c r="AF9" s="154">
        <v>0</v>
      </c>
      <c r="AG9" s="154">
        <v>0</v>
      </c>
      <c r="AH9" s="155">
        <f t="shared" si="4"/>
        <v>0</v>
      </c>
      <c r="AI9" s="153">
        <v>0</v>
      </c>
      <c r="AJ9" s="154">
        <v>0</v>
      </c>
      <c r="AK9" s="154">
        <v>0</v>
      </c>
      <c r="AL9" s="154">
        <v>0</v>
      </c>
      <c r="AM9" s="155">
        <f t="shared" si="5"/>
        <v>0</v>
      </c>
      <c r="AN9" s="153">
        <v>0</v>
      </c>
      <c r="AO9" s="154">
        <v>0</v>
      </c>
      <c r="AP9" s="154">
        <v>0</v>
      </c>
      <c r="AQ9" s="154">
        <v>0</v>
      </c>
      <c r="AR9" s="155">
        <f t="shared" si="6"/>
        <v>0</v>
      </c>
      <c r="AS9" s="153">
        <v>0</v>
      </c>
      <c r="AT9" s="154">
        <v>0</v>
      </c>
      <c r="AU9" s="154">
        <v>0</v>
      </c>
      <c r="AV9" s="154">
        <v>0</v>
      </c>
      <c r="AW9" s="155">
        <f t="shared" si="7"/>
        <v>0</v>
      </c>
      <c r="AX9" s="153">
        <v>0</v>
      </c>
      <c r="AY9" s="154">
        <v>0</v>
      </c>
      <c r="AZ9" s="154">
        <v>0</v>
      </c>
      <c r="BA9" s="154">
        <v>0</v>
      </c>
      <c r="BB9" s="155">
        <f t="shared" si="8"/>
        <v>0</v>
      </c>
      <c r="BC9" s="153">
        <v>0</v>
      </c>
      <c r="BD9" s="154">
        <v>0</v>
      </c>
      <c r="BE9" s="154">
        <v>0</v>
      </c>
      <c r="BF9" s="154">
        <v>0</v>
      </c>
      <c r="BG9" s="155">
        <f t="shared" si="9"/>
        <v>0</v>
      </c>
      <c r="BH9" s="153">
        <v>0</v>
      </c>
      <c r="BI9" s="154">
        <v>0</v>
      </c>
      <c r="BJ9" s="154">
        <v>0</v>
      </c>
      <c r="BK9" s="154">
        <v>0</v>
      </c>
      <c r="BL9" s="155">
        <f t="shared" si="10"/>
        <v>0</v>
      </c>
      <c r="BM9" s="153">
        <f t="shared" ref="BM9:BP48" si="11">J9+O9+T9+Y9+AD9+AI9+AN9+AS9+AX9+BC9+BH9</f>
        <v>0</v>
      </c>
      <c r="BN9" s="154">
        <f t="shared" si="11"/>
        <v>0</v>
      </c>
      <c r="BO9" s="154">
        <f t="shared" si="11"/>
        <v>0</v>
      </c>
      <c r="BP9" s="154">
        <f t="shared" si="11"/>
        <v>1332</v>
      </c>
      <c r="BQ9" s="155">
        <f t="shared" ref="BQ9:BQ47" si="12">SUM(BM9:BP9)</f>
        <v>1332</v>
      </c>
      <c r="BR9" s="50">
        <f>BQ9/$BQ$48*100</f>
        <v>2.8124828970634637E-3</v>
      </c>
    </row>
    <row r="10" spans="1:70" s="1716" customFormat="1" ht="30.75" customHeight="1">
      <c r="A10" s="1729"/>
      <c r="B10" s="1657"/>
      <c r="C10" s="1657"/>
      <c r="D10" s="1755"/>
      <c r="E10" s="1761" t="s">
        <v>275</v>
      </c>
      <c r="F10" s="1757"/>
      <c r="G10" s="1358"/>
      <c r="H10" s="1657"/>
      <c r="I10" s="1731"/>
      <c r="J10" s="49">
        <v>0</v>
      </c>
      <c r="K10" s="46">
        <v>0</v>
      </c>
      <c r="L10" s="46">
        <v>0</v>
      </c>
      <c r="M10" s="46">
        <v>0</v>
      </c>
      <c r="N10" s="47">
        <f t="shared" si="0"/>
        <v>0</v>
      </c>
      <c r="O10" s="49">
        <v>0</v>
      </c>
      <c r="P10" s="46">
        <v>0</v>
      </c>
      <c r="Q10" s="46">
        <v>0</v>
      </c>
      <c r="R10" s="46">
        <v>0</v>
      </c>
      <c r="S10" s="47">
        <f t="shared" si="1"/>
        <v>0</v>
      </c>
      <c r="T10" s="49">
        <v>0</v>
      </c>
      <c r="U10" s="46">
        <v>0</v>
      </c>
      <c r="V10" s="46">
        <v>0</v>
      </c>
      <c r="W10" s="46">
        <v>0</v>
      </c>
      <c r="X10" s="47">
        <f t="shared" si="2"/>
        <v>0</v>
      </c>
      <c r="Y10" s="49">
        <v>0</v>
      </c>
      <c r="Z10" s="46">
        <v>0</v>
      </c>
      <c r="AA10" s="46">
        <v>0</v>
      </c>
      <c r="AB10" s="46">
        <v>0</v>
      </c>
      <c r="AC10" s="47">
        <f t="shared" si="3"/>
        <v>0</v>
      </c>
      <c r="AD10" s="49">
        <v>0</v>
      </c>
      <c r="AE10" s="46">
        <v>0</v>
      </c>
      <c r="AF10" s="46">
        <v>0</v>
      </c>
      <c r="AG10" s="46">
        <v>0</v>
      </c>
      <c r="AH10" s="47">
        <f t="shared" si="4"/>
        <v>0</v>
      </c>
      <c r="AI10" s="49">
        <v>0</v>
      </c>
      <c r="AJ10" s="46">
        <v>0</v>
      </c>
      <c r="AK10" s="46">
        <v>0</v>
      </c>
      <c r="AL10" s="46">
        <v>0</v>
      </c>
      <c r="AM10" s="47">
        <f t="shared" si="5"/>
        <v>0</v>
      </c>
      <c r="AN10" s="49">
        <v>0</v>
      </c>
      <c r="AO10" s="46">
        <v>0</v>
      </c>
      <c r="AP10" s="46">
        <v>0</v>
      </c>
      <c r="AQ10" s="46">
        <v>0</v>
      </c>
      <c r="AR10" s="47">
        <f t="shared" si="6"/>
        <v>0</v>
      </c>
      <c r="AS10" s="49">
        <v>0</v>
      </c>
      <c r="AT10" s="46">
        <v>0</v>
      </c>
      <c r="AU10" s="46">
        <v>0</v>
      </c>
      <c r="AV10" s="46">
        <v>0</v>
      </c>
      <c r="AW10" s="47">
        <f t="shared" si="7"/>
        <v>0</v>
      </c>
      <c r="AX10" s="49">
        <v>0</v>
      </c>
      <c r="AY10" s="46">
        <v>0</v>
      </c>
      <c r="AZ10" s="46">
        <v>0</v>
      </c>
      <c r="BA10" s="46">
        <v>0</v>
      </c>
      <c r="BB10" s="47">
        <f t="shared" si="8"/>
        <v>0</v>
      </c>
      <c r="BC10" s="49">
        <v>0</v>
      </c>
      <c r="BD10" s="46">
        <v>0</v>
      </c>
      <c r="BE10" s="46">
        <v>0</v>
      </c>
      <c r="BF10" s="46">
        <v>0</v>
      </c>
      <c r="BG10" s="47">
        <f t="shared" si="9"/>
        <v>0</v>
      </c>
      <c r="BH10" s="49">
        <v>0</v>
      </c>
      <c r="BI10" s="46">
        <v>0</v>
      </c>
      <c r="BJ10" s="46">
        <v>0</v>
      </c>
      <c r="BK10" s="46">
        <v>0</v>
      </c>
      <c r="BL10" s="47">
        <f t="shared" si="10"/>
        <v>0</v>
      </c>
      <c r="BM10" s="49">
        <f t="shared" si="11"/>
        <v>0</v>
      </c>
      <c r="BN10" s="46">
        <f t="shared" si="11"/>
        <v>0</v>
      </c>
      <c r="BO10" s="46">
        <f t="shared" si="11"/>
        <v>0</v>
      </c>
      <c r="BP10" s="46">
        <f t="shared" si="11"/>
        <v>0</v>
      </c>
      <c r="BQ10" s="47">
        <f t="shared" si="12"/>
        <v>0</v>
      </c>
      <c r="BR10" s="68">
        <f t="shared" ref="BR10:BR38" si="13">BQ10/$BQ$48*100</f>
        <v>0</v>
      </c>
    </row>
    <row r="11" spans="1:70" s="1716" customFormat="1" ht="30.75" customHeight="1">
      <c r="A11" s="1729"/>
      <c r="B11" s="1657"/>
      <c r="C11" s="1657"/>
      <c r="D11" s="1762"/>
      <c r="E11" s="1763" t="s">
        <v>276</v>
      </c>
      <c r="F11" s="1358"/>
      <c r="G11" s="1764"/>
      <c r="H11" s="1765" t="s">
        <v>273</v>
      </c>
      <c r="I11" s="1766"/>
      <c r="J11" s="156">
        <v>0</v>
      </c>
      <c r="K11" s="157">
        <v>0</v>
      </c>
      <c r="L11" s="157">
        <v>0</v>
      </c>
      <c r="M11" s="157">
        <v>0</v>
      </c>
      <c r="N11" s="158">
        <f t="shared" si="0"/>
        <v>0</v>
      </c>
      <c r="O11" s="156">
        <v>0</v>
      </c>
      <c r="P11" s="157">
        <v>0</v>
      </c>
      <c r="Q11" s="157">
        <v>0</v>
      </c>
      <c r="R11" s="157">
        <v>0</v>
      </c>
      <c r="S11" s="158">
        <f t="shared" si="1"/>
        <v>0</v>
      </c>
      <c r="T11" s="156">
        <v>0</v>
      </c>
      <c r="U11" s="157">
        <v>0</v>
      </c>
      <c r="V11" s="157">
        <v>0</v>
      </c>
      <c r="W11" s="157">
        <v>0</v>
      </c>
      <c r="X11" s="158">
        <f t="shared" si="2"/>
        <v>0</v>
      </c>
      <c r="Y11" s="156">
        <v>0</v>
      </c>
      <c r="Z11" s="157">
        <v>0</v>
      </c>
      <c r="AA11" s="157">
        <v>0</v>
      </c>
      <c r="AB11" s="157">
        <v>0</v>
      </c>
      <c r="AC11" s="158">
        <f t="shared" si="3"/>
        <v>0</v>
      </c>
      <c r="AD11" s="156">
        <v>0</v>
      </c>
      <c r="AE11" s="157">
        <v>0</v>
      </c>
      <c r="AF11" s="157">
        <v>0</v>
      </c>
      <c r="AG11" s="157">
        <v>0</v>
      </c>
      <c r="AH11" s="158">
        <f t="shared" si="4"/>
        <v>0</v>
      </c>
      <c r="AI11" s="156">
        <v>0</v>
      </c>
      <c r="AJ11" s="157">
        <v>0</v>
      </c>
      <c r="AK11" s="157">
        <v>0</v>
      </c>
      <c r="AL11" s="157">
        <v>0</v>
      </c>
      <c r="AM11" s="158">
        <f t="shared" si="5"/>
        <v>0</v>
      </c>
      <c r="AN11" s="156">
        <v>0</v>
      </c>
      <c r="AO11" s="157">
        <v>0</v>
      </c>
      <c r="AP11" s="157">
        <v>0</v>
      </c>
      <c r="AQ11" s="157">
        <v>0</v>
      </c>
      <c r="AR11" s="158">
        <f t="shared" si="6"/>
        <v>0</v>
      </c>
      <c r="AS11" s="156">
        <v>0</v>
      </c>
      <c r="AT11" s="157">
        <v>0</v>
      </c>
      <c r="AU11" s="157">
        <v>0</v>
      </c>
      <c r="AV11" s="157">
        <v>0</v>
      </c>
      <c r="AW11" s="158">
        <f t="shared" si="7"/>
        <v>0</v>
      </c>
      <c r="AX11" s="156">
        <v>0</v>
      </c>
      <c r="AY11" s="157">
        <v>0</v>
      </c>
      <c r="AZ11" s="157">
        <v>0</v>
      </c>
      <c r="BA11" s="157">
        <v>0</v>
      </c>
      <c r="BB11" s="158">
        <f t="shared" si="8"/>
        <v>0</v>
      </c>
      <c r="BC11" s="156">
        <v>0</v>
      </c>
      <c r="BD11" s="157">
        <v>0</v>
      </c>
      <c r="BE11" s="157">
        <v>0</v>
      </c>
      <c r="BF11" s="157">
        <v>0</v>
      </c>
      <c r="BG11" s="158">
        <f t="shared" si="9"/>
        <v>0</v>
      </c>
      <c r="BH11" s="156">
        <v>0</v>
      </c>
      <c r="BI11" s="157">
        <v>0</v>
      </c>
      <c r="BJ11" s="157">
        <v>0</v>
      </c>
      <c r="BK11" s="157">
        <v>0</v>
      </c>
      <c r="BL11" s="158">
        <f t="shared" si="10"/>
        <v>0</v>
      </c>
      <c r="BM11" s="156">
        <f t="shared" si="11"/>
        <v>0</v>
      </c>
      <c r="BN11" s="157">
        <f t="shared" si="11"/>
        <v>0</v>
      </c>
      <c r="BO11" s="157">
        <f t="shared" si="11"/>
        <v>0</v>
      </c>
      <c r="BP11" s="157">
        <f t="shared" si="11"/>
        <v>0</v>
      </c>
      <c r="BQ11" s="158">
        <f t="shared" si="12"/>
        <v>0</v>
      </c>
      <c r="BR11" s="51">
        <f t="shared" si="13"/>
        <v>0</v>
      </c>
    </row>
    <row r="12" spans="1:70" s="1716" customFormat="1" ht="30.75" customHeight="1" thickBot="1">
      <c r="A12" s="1738"/>
      <c r="B12" s="1739"/>
      <c r="C12" s="1739"/>
      <c r="D12" s="1767"/>
      <c r="E12" s="1768"/>
      <c r="F12" s="1719"/>
      <c r="G12" s="1758"/>
      <c r="H12" s="1769" t="s">
        <v>277</v>
      </c>
      <c r="I12" s="1770"/>
      <c r="J12" s="159">
        <v>0</v>
      </c>
      <c r="K12" s="160">
        <v>0</v>
      </c>
      <c r="L12" s="160">
        <v>0</v>
      </c>
      <c r="M12" s="160">
        <v>0</v>
      </c>
      <c r="N12" s="161">
        <f t="shared" si="0"/>
        <v>0</v>
      </c>
      <c r="O12" s="159">
        <v>0</v>
      </c>
      <c r="P12" s="160">
        <v>0</v>
      </c>
      <c r="Q12" s="160">
        <v>0</v>
      </c>
      <c r="R12" s="160">
        <v>0</v>
      </c>
      <c r="S12" s="161">
        <f t="shared" si="1"/>
        <v>0</v>
      </c>
      <c r="T12" s="159">
        <v>0</v>
      </c>
      <c r="U12" s="160">
        <v>0</v>
      </c>
      <c r="V12" s="160">
        <v>0</v>
      </c>
      <c r="W12" s="160">
        <v>0</v>
      </c>
      <c r="X12" s="161">
        <f t="shared" si="2"/>
        <v>0</v>
      </c>
      <c r="Y12" s="159">
        <v>0</v>
      </c>
      <c r="Z12" s="160">
        <v>0</v>
      </c>
      <c r="AA12" s="160">
        <v>0</v>
      </c>
      <c r="AB12" s="160">
        <v>0</v>
      </c>
      <c r="AC12" s="161">
        <f t="shared" si="3"/>
        <v>0</v>
      </c>
      <c r="AD12" s="159">
        <v>0</v>
      </c>
      <c r="AE12" s="160">
        <v>0</v>
      </c>
      <c r="AF12" s="160">
        <v>0</v>
      </c>
      <c r="AG12" s="160">
        <v>0</v>
      </c>
      <c r="AH12" s="161">
        <f t="shared" si="4"/>
        <v>0</v>
      </c>
      <c r="AI12" s="159">
        <v>0</v>
      </c>
      <c r="AJ12" s="160">
        <v>0</v>
      </c>
      <c r="AK12" s="160">
        <v>0</v>
      </c>
      <c r="AL12" s="160">
        <v>0</v>
      </c>
      <c r="AM12" s="161">
        <f t="shared" si="5"/>
        <v>0</v>
      </c>
      <c r="AN12" s="159">
        <v>0</v>
      </c>
      <c r="AO12" s="160">
        <v>0</v>
      </c>
      <c r="AP12" s="160">
        <v>0</v>
      </c>
      <c r="AQ12" s="160">
        <v>0</v>
      </c>
      <c r="AR12" s="161">
        <f t="shared" si="6"/>
        <v>0</v>
      </c>
      <c r="AS12" s="159">
        <v>44125</v>
      </c>
      <c r="AT12" s="160">
        <v>1532</v>
      </c>
      <c r="AU12" s="160">
        <v>0</v>
      </c>
      <c r="AV12" s="160">
        <v>0</v>
      </c>
      <c r="AW12" s="161">
        <f t="shared" si="7"/>
        <v>45657</v>
      </c>
      <c r="AX12" s="159">
        <v>0</v>
      </c>
      <c r="AY12" s="160">
        <v>0</v>
      </c>
      <c r="AZ12" s="160">
        <v>0</v>
      </c>
      <c r="BA12" s="160">
        <v>0</v>
      </c>
      <c r="BB12" s="161">
        <f t="shared" si="8"/>
        <v>0</v>
      </c>
      <c r="BC12" s="159">
        <v>0</v>
      </c>
      <c r="BD12" s="160">
        <v>0</v>
      </c>
      <c r="BE12" s="160">
        <v>0</v>
      </c>
      <c r="BF12" s="160">
        <v>0</v>
      </c>
      <c r="BG12" s="161">
        <f t="shared" si="9"/>
        <v>0</v>
      </c>
      <c r="BH12" s="159">
        <v>0</v>
      </c>
      <c r="BI12" s="160">
        <v>0</v>
      </c>
      <c r="BJ12" s="160">
        <v>0</v>
      </c>
      <c r="BK12" s="160">
        <v>0</v>
      </c>
      <c r="BL12" s="161">
        <f t="shared" si="10"/>
        <v>0</v>
      </c>
      <c r="BM12" s="159">
        <f t="shared" si="11"/>
        <v>44125</v>
      </c>
      <c r="BN12" s="160">
        <f t="shared" si="11"/>
        <v>1532</v>
      </c>
      <c r="BO12" s="160">
        <f t="shared" si="11"/>
        <v>0</v>
      </c>
      <c r="BP12" s="160">
        <f t="shared" si="11"/>
        <v>0</v>
      </c>
      <c r="BQ12" s="161">
        <f t="shared" si="12"/>
        <v>45657</v>
      </c>
      <c r="BR12" s="56">
        <f t="shared" si="13"/>
        <v>9.6403552275695623E-2</v>
      </c>
    </row>
    <row r="13" spans="1:70" s="1716" customFormat="1" ht="30.75" customHeight="1">
      <c r="A13" s="1747"/>
      <c r="B13" s="1748" t="s">
        <v>278</v>
      </c>
      <c r="C13" s="1748"/>
      <c r="D13" s="1771"/>
      <c r="E13" s="1772" t="s">
        <v>279</v>
      </c>
      <c r="F13" s="1773"/>
      <c r="G13" s="1773"/>
      <c r="H13" s="1761"/>
      <c r="I13" s="1774"/>
      <c r="J13" s="43">
        <v>0</v>
      </c>
      <c r="K13" s="44">
        <v>0</v>
      </c>
      <c r="L13" s="57">
        <v>0</v>
      </c>
      <c r="M13" s="44">
        <v>0</v>
      </c>
      <c r="N13" s="58">
        <f t="shared" si="0"/>
        <v>0</v>
      </c>
      <c r="O13" s="43">
        <v>0</v>
      </c>
      <c r="P13" s="44">
        <v>0</v>
      </c>
      <c r="Q13" s="57">
        <v>0</v>
      </c>
      <c r="R13" s="44">
        <v>2465</v>
      </c>
      <c r="S13" s="58">
        <f t="shared" si="1"/>
        <v>2465</v>
      </c>
      <c r="T13" s="43">
        <v>0</v>
      </c>
      <c r="U13" s="44">
        <v>0</v>
      </c>
      <c r="V13" s="57">
        <v>28770</v>
      </c>
      <c r="W13" s="44">
        <v>11056</v>
      </c>
      <c r="X13" s="58">
        <f t="shared" si="2"/>
        <v>39826</v>
      </c>
      <c r="Y13" s="43">
        <v>0</v>
      </c>
      <c r="Z13" s="44">
        <v>0</v>
      </c>
      <c r="AA13" s="57">
        <v>0</v>
      </c>
      <c r="AB13" s="44">
        <v>0</v>
      </c>
      <c r="AC13" s="58">
        <f t="shared" si="3"/>
        <v>0</v>
      </c>
      <c r="AD13" s="43">
        <v>0</v>
      </c>
      <c r="AE13" s="44">
        <v>0</v>
      </c>
      <c r="AF13" s="57">
        <v>0</v>
      </c>
      <c r="AG13" s="44">
        <v>0</v>
      </c>
      <c r="AH13" s="58">
        <f t="shared" si="4"/>
        <v>0</v>
      </c>
      <c r="AI13" s="43">
        <v>0</v>
      </c>
      <c r="AJ13" s="44">
        <v>0</v>
      </c>
      <c r="AK13" s="57">
        <v>6073</v>
      </c>
      <c r="AL13" s="44">
        <v>0</v>
      </c>
      <c r="AM13" s="58">
        <f t="shared" si="5"/>
        <v>6073</v>
      </c>
      <c r="AN13" s="43">
        <v>58878</v>
      </c>
      <c r="AO13" s="44">
        <v>64950</v>
      </c>
      <c r="AP13" s="57">
        <v>7623</v>
      </c>
      <c r="AQ13" s="44">
        <v>0</v>
      </c>
      <c r="AR13" s="58">
        <f t="shared" si="6"/>
        <v>131451</v>
      </c>
      <c r="AS13" s="43">
        <v>0</v>
      </c>
      <c r="AT13" s="44">
        <v>49319</v>
      </c>
      <c r="AU13" s="57">
        <v>0</v>
      </c>
      <c r="AV13" s="44">
        <v>0</v>
      </c>
      <c r="AW13" s="58">
        <f t="shared" si="7"/>
        <v>49319</v>
      </c>
      <c r="AX13" s="43">
        <v>0</v>
      </c>
      <c r="AY13" s="44">
        <v>62673</v>
      </c>
      <c r="AZ13" s="57">
        <v>11305</v>
      </c>
      <c r="BA13" s="44">
        <v>0</v>
      </c>
      <c r="BB13" s="58">
        <f t="shared" si="8"/>
        <v>73978</v>
      </c>
      <c r="BC13" s="43">
        <v>0</v>
      </c>
      <c r="BD13" s="44">
        <v>471</v>
      </c>
      <c r="BE13" s="57">
        <v>8421</v>
      </c>
      <c r="BF13" s="44">
        <v>0</v>
      </c>
      <c r="BG13" s="58">
        <f t="shared" si="9"/>
        <v>8892</v>
      </c>
      <c r="BH13" s="43">
        <v>0</v>
      </c>
      <c r="BI13" s="44">
        <v>0</v>
      </c>
      <c r="BJ13" s="57">
        <v>0</v>
      </c>
      <c r="BK13" s="44">
        <v>0</v>
      </c>
      <c r="BL13" s="58">
        <f t="shared" si="10"/>
        <v>0</v>
      </c>
      <c r="BM13" s="43">
        <f t="shared" si="11"/>
        <v>58878</v>
      </c>
      <c r="BN13" s="44">
        <f t="shared" si="11"/>
        <v>177413</v>
      </c>
      <c r="BO13" s="44">
        <f t="shared" si="11"/>
        <v>62192</v>
      </c>
      <c r="BP13" s="44">
        <f t="shared" si="11"/>
        <v>13521</v>
      </c>
      <c r="BQ13" s="45">
        <f t="shared" si="12"/>
        <v>312004</v>
      </c>
      <c r="BR13" s="66">
        <f t="shared" si="13"/>
        <v>0.6587882235851269</v>
      </c>
    </row>
    <row r="14" spans="1:70" s="1716" customFormat="1" ht="30.75" customHeight="1" thickBot="1">
      <c r="A14" s="1738"/>
      <c r="B14" s="1739"/>
      <c r="C14" s="1739"/>
      <c r="D14" s="1755"/>
      <c r="E14" s="1761" t="s">
        <v>280</v>
      </c>
      <c r="F14" s="1757"/>
      <c r="G14" s="1757"/>
      <c r="H14" s="1761"/>
      <c r="I14" s="1774"/>
      <c r="J14" s="52">
        <v>0</v>
      </c>
      <c r="K14" s="53">
        <v>0</v>
      </c>
      <c r="L14" s="59">
        <v>0</v>
      </c>
      <c r="M14" s="53">
        <v>0</v>
      </c>
      <c r="N14" s="60">
        <f t="shared" si="0"/>
        <v>0</v>
      </c>
      <c r="O14" s="52">
        <v>1585752</v>
      </c>
      <c r="P14" s="53">
        <v>9538</v>
      </c>
      <c r="Q14" s="59">
        <v>0</v>
      </c>
      <c r="R14" s="53">
        <v>0</v>
      </c>
      <c r="S14" s="60">
        <f t="shared" si="1"/>
        <v>1595290</v>
      </c>
      <c r="T14" s="52">
        <v>0</v>
      </c>
      <c r="U14" s="53">
        <v>0</v>
      </c>
      <c r="V14" s="59">
        <v>0</v>
      </c>
      <c r="W14" s="53">
        <v>0</v>
      </c>
      <c r="X14" s="60">
        <f t="shared" si="2"/>
        <v>0</v>
      </c>
      <c r="Y14" s="52">
        <v>0</v>
      </c>
      <c r="Z14" s="53">
        <v>0</v>
      </c>
      <c r="AA14" s="59">
        <v>0</v>
      </c>
      <c r="AB14" s="53">
        <v>0</v>
      </c>
      <c r="AC14" s="60">
        <f t="shared" si="3"/>
        <v>0</v>
      </c>
      <c r="AD14" s="52">
        <v>0</v>
      </c>
      <c r="AE14" s="53">
        <v>0</v>
      </c>
      <c r="AF14" s="59">
        <v>0</v>
      </c>
      <c r="AG14" s="53">
        <v>0</v>
      </c>
      <c r="AH14" s="60">
        <f t="shared" si="4"/>
        <v>0</v>
      </c>
      <c r="AI14" s="52">
        <v>334226</v>
      </c>
      <c r="AJ14" s="53">
        <v>0</v>
      </c>
      <c r="AK14" s="59">
        <v>0</v>
      </c>
      <c r="AL14" s="53">
        <v>0</v>
      </c>
      <c r="AM14" s="60">
        <f t="shared" si="5"/>
        <v>334226</v>
      </c>
      <c r="AN14" s="52">
        <v>1430161</v>
      </c>
      <c r="AO14" s="53">
        <v>10297</v>
      </c>
      <c r="AP14" s="59">
        <v>12111</v>
      </c>
      <c r="AQ14" s="53">
        <v>0</v>
      </c>
      <c r="AR14" s="60">
        <f t="shared" si="6"/>
        <v>1452569</v>
      </c>
      <c r="AS14" s="52">
        <v>0</v>
      </c>
      <c r="AT14" s="53">
        <v>0</v>
      </c>
      <c r="AU14" s="59">
        <v>0</v>
      </c>
      <c r="AV14" s="53">
        <v>0</v>
      </c>
      <c r="AW14" s="60">
        <f t="shared" si="7"/>
        <v>0</v>
      </c>
      <c r="AX14" s="52">
        <v>251151</v>
      </c>
      <c r="AY14" s="53">
        <v>839</v>
      </c>
      <c r="AZ14" s="59">
        <v>0</v>
      </c>
      <c r="BA14" s="53">
        <v>30834</v>
      </c>
      <c r="BB14" s="60">
        <f t="shared" si="8"/>
        <v>282824</v>
      </c>
      <c r="BC14" s="52">
        <v>0</v>
      </c>
      <c r="BD14" s="53">
        <v>0</v>
      </c>
      <c r="BE14" s="59">
        <v>0</v>
      </c>
      <c r="BF14" s="53">
        <v>0</v>
      </c>
      <c r="BG14" s="60">
        <f t="shared" si="9"/>
        <v>0</v>
      </c>
      <c r="BH14" s="52">
        <v>854161</v>
      </c>
      <c r="BI14" s="53">
        <v>500</v>
      </c>
      <c r="BJ14" s="59">
        <v>10600</v>
      </c>
      <c r="BK14" s="53">
        <v>0</v>
      </c>
      <c r="BL14" s="60">
        <f t="shared" si="10"/>
        <v>865261</v>
      </c>
      <c r="BM14" s="52">
        <f t="shared" si="11"/>
        <v>4455451</v>
      </c>
      <c r="BN14" s="53">
        <f t="shared" si="11"/>
        <v>21174</v>
      </c>
      <c r="BO14" s="53">
        <f t="shared" si="11"/>
        <v>22711</v>
      </c>
      <c r="BP14" s="53">
        <f t="shared" si="11"/>
        <v>30834</v>
      </c>
      <c r="BQ14" s="54">
        <f t="shared" si="12"/>
        <v>4530170</v>
      </c>
      <c r="BR14" s="61">
        <f t="shared" si="13"/>
        <v>9.5653345689114051</v>
      </c>
    </row>
    <row r="15" spans="1:70" s="1716" customFormat="1" ht="30.75" customHeight="1">
      <c r="A15" s="1747"/>
      <c r="B15" s="1748" t="s">
        <v>281</v>
      </c>
      <c r="C15" s="1748"/>
      <c r="D15" s="1771"/>
      <c r="E15" s="1772" t="s">
        <v>282</v>
      </c>
      <c r="F15" s="1773"/>
      <c r="G15" s="1773"/>
      <c r="H15" s="1772"/>
      <c r="I15" s="1775"/>
      <c r="J15" s="62">
        <v>26400</v>
      </c>
      <c r="K15" s="63">
        <v>0</v>
      </c>
      <c r="L15" s="64">
        <v>0</v>
      </c>
      <c r="M15" s="63">
        <v>0</v>
      </c>
      <c r="N15" s="65">
        <f t="shared" si="0"/>
        <v>26400</v>
      </c>
      <c r="O15" s="62">
        <v>449690</v>
      </c>
      <c r="P15" s="63">
        <v>3100</v>
      </c>
      <c r="Q15" s="64">
        <v>0</v>
      </c>
      <c r="R15" s="63">
        <v>6923</v>
      </c>
      <c r="S15" s="65">
        <f t="shared" si="1"/>
        <v>459713</v>
      </c>
      <c r="T15" s="62">
        <v>0</v>
      </c>
      <c r="U15" s="63">
        <v>0</v>
      </c>
      <c r="V15" s="64">
        <v>0</v>
      </c>
      <c r="W15" s="63">
        <v>0</v>
      </c>
      <c r="X15" s="65">
        <f t="shared" si="2"/>
        <v>0</v>
      </c>
      <c r="Y15" s="62">
        <v>7700</v>
      </c>
      <c r="Z15" s="63">
        <v>0</v>
      </c>
      <c r="AA15" s="64">
        <v>0</v>
      </c>
      <c r="AB15" s="63">
        <v>10960</v>
      </c>
      <c r="AC15" s="65">
        <f t="shared" si="3"/>
        <v>18660</v>
      </c>
      <c r="AD15" s="62">
        <v>297257</v>
      </c>
      <c r="AE15" s="63">
        <v>0</v>
      </c>
      <c r="AF15" s="64">
        <v>0</v>
      </c>
      <c r="AG15" s="63">
        <v>0</v>
      </c>
      <c r="AH15" s="65">
        <f t="shared" si="4"/>
        <v>297257</v>
      </c>
      <c r="AI15" s="62">
        <v>166874</v>
      </c>
      <c r="AJ15" s="63">
        <v>58252</v>
      </c>
      <c r="AK15" s="64">
        <v>0</v>
      </c>
      <c r="AL15" s="63">
        <v>0</v>
      </c>
      <c r="AM15" s="65">
        <f t="shared" si="5"/>
        <v>225126</v>
      </c>
      <c r="AN15" s="62">
        <v>526610</v>
      </c>
      <c r="AO15" s="63">
        <v>0</v>
      </c>
      <c r="AP15" s="64">
        <v>0</v>
      </c>
      <c r="AQ15" s="63">
        <v>0</v>
      </c>
      <c r="AR15" s="65">
        <f t="shared" si="6"/>
        <v>526610</v>
      </c>
      <c r="AS15" s="62">
        <v>224983</v>
      </c>
      <c r="AT15" s="63">
        <v>231446</v>
      </c>
      <c r="AU15" s="64">
        <v>0</v>
      </c>
      <c r="AV15" s="63">
        <v>0</v>
      </c>
      <c r="AW15" s="65">
        <f t="shared" si="7"/>
        <v>456429</v>
      </c>
      <c r="AX15" s="62">
        <v>10000</v>
      </c>
      <c r="AY15" s="63">
        <v>0</v>
      </c>
      <c r="AZ15" s="64">
        <v>0</v>
      </c>
      <c r="BA15" s="63">
        <v>0</v>
      </c>
      <c r="BB15" s="65">
        <f t="shared" si="8"/>
        <v>10000</v>
      </c>
      <c r="BC15" s="62">
        <v>1612766</v>
      </c>
      <c r="BD15" s="63">
        <v>2010</v>
      </c>
      <c r="BE15" s="64">
        <v>0</v>
      </c>
      <c r="BF15" s="63">
        <v>0</v>
      </c>
      <c r="BG15" s="65">
        <f t="shared" si="9"/>
        <v>1614776</v>
      </c>
      <c r="BH15" s="62">
        <v>6992651</v>
      </c>
      <c r="BI15" s="63">
        <v>52385</v>
      </c>
      <c r="BJ15" s="64">
        <v>62275</v>
      </c>
      <c r="BK15" s="63">
        <v>3084609</v>
      </c>
      <c r="BL15" s="65">
        <f t="shared" si="10"/>
        <v>10191920</v>
      </c>
      <c r="BM15" s="43">
        <f t="shared" si="11"/>
        <v>10314931</v>
      </c>
      <c r="BN15" s="44">
        <f t="shared" si="11"/>
        <v>347193</v>
      </c>
      <c r="BO15" s="44">
        <f t="shared" si="11"/>
        <v>62275</v>
      </c>
      <c r="BP15" s="44">
        <f t="shared" si="11"/>
        <v>3102492</v>
      </c>
      <c r="BQ15" s="45">
        <f t="shared" si="12"/>
        <v>13826891</v>
      </c>
      <c r="BR15" s="66">
        <f t="shared" si="13"/>
        <v>29.195115958754304</v>
      </c>
    </row>
    <row r="16" spans="1:70" s="1716" customFormat="1" ht="30.75" customHeight="1">
      <c r="A16" s="1729"/>
      <c r="B16" s="1657"/>
      <c r="C16" s="1657"/>
      <c r="D16" s="1755"/>
      <c r="E16" s="1761" t="s">
        <v>283</v>
      </c>
      <c r="F16" s="1757"/>
      <c r="G16" s="1757"/>
      <c r="H16" s="1761"/>
      <c r="I16" s="1774"/>
      <c r="J16" s="49">
        <v>0</v>
      </c>
      <c r="K16" s="46">
        <v>0</v>
      </c>
      <c r="L16" s="67">
        <v>0</v>
      </c>
      <c r="M16" s="46">
        <v>0</v>
      </c>
      <c r="N16" s="65">
        <f t="shared" si="0"/>
        <v>0</v>
      </c>
      <c r="O16" s="49">
        <v>492226</v>
      </c>
      <c r="P16" s="46">
        <v>100425</v>
      </c>
      <c r="Q16" s="67">
        <v>0</v>
      </c>
      <c r="R16" s="46">
        <v>3606</v>
      </c>
      <c r="S16" s="65">
        <f t="shared" si="1"/>
        <v>596257</v>
      </c>
      <c r="T16" s="49">
        <v>0</v>
      </c>
      <c r="U16" s="46">
        <v>0</v>
      </c>
      <c r="V16" s="67">
        <v>0</v>
      </c>
      <c r="W16" s="46">
        <v>0</v>
      </c>
      <c r="X16" s="65">
        <f t="shared" si="2"/>
        <v>0</v>
      </c>
      <c r="Y16" s="49">
        <v>0</v>
      </c>
      <c r="Z16" s="46">
        <v>0</v>
      </c>
      <c r="AA16" s="67">
        <v>0</v>
      </c>
      <c r="AB16" s="46">
        <v>0</v>
      </c>
      <c r="AC16" s="65">
        <f t="shared" si="3"/>
        <v>0</v>
      </c>
      <c r="AD16" s="49">
        <v>0</v>
      </c>
      <c r="AE16" s="46">
        <v>0</v>
      </c>
      <c r="AF16" s="67">
        <v>0</v>
      </c>
      <c r="AG16" s="46">
        <v>0</v>
      </c>
      <c r="AH16" s="65">
        <f t="shared" si="4"/>
        <v>0</v>
      </c>
      <c r="AI16" s="49">
        <v>0</v>
      </c>
      <c r="AJ16" s="46">
        <v>0</v>
      </c>
      <c r="AK16" s="67">
        <v>0</v>
      </c>
      <c r="AL16" s="46">
        <v>0</v>
      </c>
      <c r="AM16" s="65">
        <f t="shared" si="5"/>
        <v>0</v>
      </c>
      <c r="AN16" s="49">
        <v>0</v>
      </c>
      <c r="AO16" s="46">
        <v>0</v>
      </c>
      <c r="AP16" s="67">
        <v>0</v>
      </c>
      <c r="AQ16" s="46">
        <v>0</v>
      </c>
      <c r="AR16" s="65">
        <f t="shared" si="6"/>
        <v>0</v>
      </c>
      <c r="AS16" s="49">
        <v>0</v>
      </c>
      <c r="AT16" s="46">
        <v>0</v>
      </c>
      <c r="AU16" s="67">
        <v>0</v>
      </c>
      <c r="AV16" s="46">
        <v>0</v>
      </c>
      <c r="AW16" s="65">
        <f t="shared" si="7"/>
        <v>0</v>
      </c>
      <c r="AX16" s="49">
        <v>342683</v>
      </c>
      <c r="AY16" s="46">
        <v>0</v>
      </c>
      <c r="AZ16" s="67">
        <v>0</v>
      </c>
      <c r="BA16" s="46">
        <v>0</v>
      </c>
      <c r="BB16" s="65">
        <f t="shared" si="8"/>
        <v>342683</v>
      </c>
      <c r="BC16" s="49">
        <v>0</v>
      </c>
      <c r="BD16" s="46">
        <v>0</v>
      </c>
      <c r="BE16" s="67">
        <v>0</v>
      </c>
      <c r="BF16" s="46">
        <v>0</v>
      </c>
      <c r="BG16" s="65">
        <f t="shared" si="9"/>
        <v>0</v>
      </c>
      <c r="BH16" s="49">
        <v>732308</v>
      </c>
      <c r="BI16" s="46">
        <v>0</v>
      </c>
      <c r="BJ16" s="67">
        <v>0</v>
      </c>
      <c r="BK16" s="46">
        <v>0</v>
      </c>
      <c r="BL16" s="65">
        <f t="shared" si="10"/>
        <v>732308</v>
      </c>
      <c r="BM16" s="49">
        <f t="shared" si="11"/>
        <v>1567217</v>
      </c>
      <c r="BN16" s="46">
        <f t="shared" si="11"/>
        <v>100425</v>
      </c>
      <c r="BO16" s="46">
        <f t="shared" si="11"/>
        <v>0</v>
      </c>
      <c r="BP16" s="46">
        <f t="shared" si="11"/>
        <v>3606</v>
      </c>
      <c r="BQ16" s="47">
        <f t="shared" si="12"/>
        <v>1671248</v>
      </c>
      <c r="BR16" s="68">
        <f t="shared" si="13"/>
        <v>3.5287961086723123</v>
      </c>
    </row>
    <row r="17" spans="1:70" s="1716" customFormat="1" ht="30.75" customHeight="1">
      <c r="A17" s="1729"/>
      <c r="B17" s="1657"/>
      <c r="C17" s="1657"/>
      <c r="D17" s="1755"/>
      <c r="E17" s="1761" t="s">
        <v>284</v>
      </c>
      <c r="F17" s="1757"/>
      <c r="G17" s="1757"/>
      <c r="H17" s="1761"/>
      <c r="I17" s="1774"/>
      <c r="J17" s="49">
        <v>0</v>
      </c>
      <c r="K17" s="46">
        <v>9910</v>
      </c>
      <c r="L17" s="67">
        <v>0</v>
      </c>
      <c r="M17" s="46">
        <v>162870</v>
      </c>
      <c r="N17" s="65">
        <f t="shared" si="0"/>
        <v>172780</v>
      </c>
      <c r="O17" s="49">
        <v>0</v>
      </c>
      <c r="P17" s="46">
        <v>4470</v>
      </c>
      <c r="Q17" s="67">
        <v>0</v>
      </c>
      <c r="R17" s="46">
        <v>0</v>
      </c>
      <c r="S17" s="65">
        <f t="shared" si="1"/>
        <v>4470</v>
      </c>
      <c r="T17" s="49">
        <v>0</v>
      </c>
      <c r="U17" s="46">
        <v>1770</v>
      </c>
      <c r="V17" s="67">
        <v>0</v>
      </c>
      <c r="W17" s="46">
        <v>0</v>
      </c>
      <c r="X17" s="65">
        <f t="shared" si="2"/>
        <v>1770</v>
      </c>
      <c r="Y17" s="49">
        <v>0</v>
      </c>
      <c r="Z17" s="46">
        <v>16052</v>
      </c>
      <c r="AA17" s="67">
        <v>0</v>
      </c>
      <c r="AB17" s="46">
        <v>7318</v>
      </c>
      <c r="AC17" s="65">
        <f t="shared" si="3"/>
        <v>23370</v>
      </c>
      <c r="AD17" s="49">
        <v>0</v>
      </c>
      <c r="AE17" s="46">
        <v>102107</v>
      </c>
      <c r="AF17" s="67">
        <v>0</v>
      </c>
      <c r="AG17" s="46">
        <v>4750</v>
      </c>
      <c r="AH17" s="65">
        <f t="shared" si="4"/>
        <v>106857</v>
      </c>
      <c r="AI17" s="49">
        <v>0</v>
      </c>
      <c r="AJ17" s="46">
        <v>12563</v>
      </c>
      <c r="AK17" s="67">
        <v>0</v>
      </c>
      <c r="AL17" s="46">
        <v>1554</v>
      </c>
      <c r="AM17" s="65">
        <f t="shared" si="5"/>
        <v>14117</v>
      </c>
      <c r="AN17" s="49">
        <v>67192</v>
      </c>
      <c r="AO17" s="46">
        <v>14500</v>
      </c>
      <c r="AP17" s="67">
        <v>0</v>
      </c>
      <c r="AQ17" s="46">
        <v>3080</v>
      </c>
      <c r="AR17" s="65">
        <f t="shared" si="6"/>
        <v>84772</v>
      </c>
      <c r="AS17" s="49">
        <v>0</v>
      </c>
      <c r="AT17" s="46">
        <v>138120</v>
      </c>
      <c r="AU17" s="67">
        <v>0</v>
      </c>
      <c r="AV17" s="46">
        <v>3270</v>
      </c>
      <c r="AW17" s="65">
        <f t="shared" si="7"/>
        <v>141390</v>
      </c>
      <c r="AX17" s="49">
        <v>0</v>
      </c>
      <c r="AY17" s="46">
        <v>199488</v>
      </c>
      <c r="AZ17" s="67">
        <v>0</v>
      </c>
      <c r="BA17" s="46">
        <v>0</v>
      </c>
      <c r="BB17" s="65">
        <f t="shared" si="8"/>
        <v>199488</v>
      </c>
      <c r="BC17" s="49">
        <v>0</v>
      </c>
      <c r="BD17" s="46">
        <v>79561</v>
      </c>
      <c r="BE17" s="67">
        <v>0</v>
      </c>
      <c r="BF17" s="46">
        <v>7395</v>
      </c>
      <c r="BG17" s="65">
        <f t="shared" si="9"/>
        <v>86956</v>
      </c>
      <c r="BH17" s="49">
        <v>0</v>
      </c>
      <c r="BI17" s="46">
        <v>0</v>
      </c>
      <c r="BJ17" s="67">
        <v>0</v>
      </c>
      <c r="BK17" s="46">
        <v>0</v>
      </c>
      <c r="BL17" s="65">
        <f t="shared" si="10"/>
        <v>0</v>
      </c>
      <c r="BM17" s="49">
        <f t="shared" si="11"/>
        <v>67192</v>
      </c>
      <c r="BN17" s="46">
        <f t="shared" si="11"/>
        <v>578541</v>
      </c>
      <c r="BO17" s="46">
        <f t="shared" si="11"/>
        <v>0</v>
      </c>
      <c r="BP17" s="46">
        <f t="shared" si="11"/>
        <v>190237</v>
      </c>
      <c r="BQ17" s="47">
        <f t="shared" si="12"/>
        <v>835970</v>
      </c>
      <c r="BR17" s="68">
        <f t="shared" si="13"/>
        <v>1.7651286242178259</v>
      </c>
    </row>
    <row r="18" spans="1:70" s="1716" customFormat="1" ht="30.75" customHeight="1">
      <c r="A18" s="1729"/>
      <c r="B18" s="1657"/>
      <c r="C18" s="1657"/>
      <c r="D18" s="1755"/>
      <c r="E18" s="1761" t="s">
        <v>285</v>
      </c>
      <c r="F18" s="1757"/>
      <c r="G18" s="1757"/>
      <c r="H18" s="1761"/>
      <c r="I18" s="1774"/>
      <c r="J18" s="49">
        <v>0</v>
      </c>
      <c r="K18" s="46">
        <v>16700</v>
      </c>
      <c r="L18" s="67">
        <v>0</v>
      </c>
      <c r="M18" s="46">
        <v>0</v>
      </c>
      <c r="N18" s="65">
        <f t="shared" si="0"/>
        <v>16700</v>
      </c>
      <c r="O18" s="49">
        <v>0</v>
      </c>
      <c r="P18" s="46">
        <v>2154</v>
      </c>
      <c r="Q18" s="67">
        <v>0</v>
      </c>
      <c r="R18" s="46">
        <v>0</v>
      </c>
      <c r="S18" s="65">
        <f t="shared" si="1"/>
        <v>2154</v>
      </c>
      <c r="T18" s="49">
        <v>0</v>
      </c>
      <c r="U18" s="46">
        <v>0</v>
      </c>
      <c r="V18" s="67">
        <v>0</v>
      </c>
      <c r="W18" s="46">
        <v>0</v>
      </c>
      <c r="X18" s="65">
        <f t="shared" si="2"/>
        <v>0</v>
      </c>
      <c r="Y18" s="49">
        <v>15523</v>
      </c>
      <c r="Z18" s="46">
        <v>1426</v>
      </c>
      <c r="AA18" s="67">
        <v>0</v>
      </c>
      <c r="AB18" s="46">
        <v>0</v>
      </c>
      <c r="AC18" s="65">
        <f t="shared" si="3"/>
        <v>16949</v>
      </c>
      <c r="AD18" s="49">
        <v>0</v>
      </c>
      <c r="AE18" s="46">
        <v>0</v>
      </c>
      <c r="AF18" s="67">
        <v>0</v>
      </c>
      <c r="AG18" s="46">
        <v>0</v>
      </c>
      <c r="AH18" s="65">
        <f t="shared" si="4"/>
        <v>0</v>
      </c>
      <c r="AI18" s="49">
        <v>0</v>
      </c>
      <c r="AJ18" s="46">
        <v>0</v>
      </c>
      <c r="AK18" s="67">
        <v>0</v>
      </c>
      <c r="AL18" s="46">
        <v>0</v>
      </c>
      <c r="AM18" s="65">
        <f t="shared" si="5"/>
        <v>0</v>
      </c>
      <c r="AN18" s="49">
        <v>26747</v>
      </c>
      <c r="AO18" s="46">
        <v>0</v>
      </c>
      <c r="AP18" s="67">
        <v>0</v>
      </c>
      <c r="AQ18" s="46">
        <v>0</v>
      </c>
      <c r="AR18" s="65">
        <f t="shared" si="6"/>
        <v>26747</v>
      </c>
      <c r="AS18" s="49">
        <v>0</v>
      </c>
      <c r="AT18" s="46">
        <v>58140</v>
      </c>
      <c r="AU18" s="67">
        <v>0</v>
      </c>
      <c r="AV18" s="46">
        <v>0</v>
      </c>
      <c r="AW18" s="65">
        <f t="shared" si="7"/>
        <v>58140</v>
      </c>
      <c r="AX18" s="49">
        <v>15050</v>
      </c>
      <c r="AY18" s="46">
        <v>0</v>
      </c>
      <c r="AZ18" s="67">
        <v>2500</v>
      </c>
      <c r="BA18" s="46">
        <v>0</v>
      </c>
      <c r="BB18" s="65">
        <f t="shared" si="8"/>
        <v>17550</v>
      </c>
      <c r="BC18" s="49">
        <v>71150</v>
      </c>
      <c r="BD18" s="46">
        <v>0</v>
      </c>
      <c r="BE18" s="67">
        <v>0</v>
      </c>
      <c r="BF18" s="46">
        <v>0</v>
      </c>
      <c r="BG18" s="65">
        <f t="shared" si="9"/>
        <v>71150</v>
      </c>
      <c r="BH18" s="49">
        <v>44240</v>
      </c>
      <c r="BI18" s="46">
        <v>81040</v>
      </c>
      <c r="BJ18" s="67">
        <v>0</v>
      </c>
      <c r="BK18" s="46">
        <v>0</v>
      </c>
      <c r="BL18" s="65">
        <f t="shared" si="10"/>
        <v>125280</v>
      </c>
      <c r="BM18" s="49">
        <f t="shared" si="11"/>
        <v>172710</v>
      </c>
      <c r="BN18" s="46">
        <f t="shared" si="11"/>
        <v>159460</v>
      </c>
      <c r="BO18" s="46">
        <f t="shared" si="11"/>
        <v>2500</v>
      </c>
      <c r="BP18" s="46">
        <f t="shared" si="11"/>
        <v>0</v>
      </c>
      <c r="BQ18" s="47">
        <f t="shared" si="12"/>
        <v>334670</v>
      </c>
      <c r="BR18" s="68">
        <f t="shared" si="13"/>
        <v>0.70664688525542751</v>
      </c>
    </row>
    <row r="19" spans="1:70" s="1716" customFormat="1" ht="30.75" customHeight="1" thickBot="1">
      <c r="A19" s="1738"/>
      <c r="B19" s="1739"/>
      <c r="C19" s="1739"/>
      <c r="D19" s="1755"/>
      <c r="E19" s="1761" t="s">
        <v>286</v>
      </c>
      <c r="F19" s="1757"/>
      <c r="G19" s="1757"/>
      <c r="H19" s="1761"/>
      <c r="I19" s="1774"/>
      <c r="J19" s="69">
        <v>0</v>
      </c>
      <c r="K19" s="55">
        <v>0</v>
      </c>
      <c r="L19" s="70">
        <v>0</v>
      </c>
      <c r="M19" s="55">
        <v>0</v>
      </c>
      <c r="N19" s="60">
        <f t="shared" si="0"/>
        <v>0</v>
      </c>
      <c r="O19" s="69">
        <v>21425</v>
      </c>
      <c r="P19" s="55">
        <v>37502</v>
      </c>
      <c r="Q19" s="70">
        <v>70420</v>
      </c>
      <c r="R19" s="55">
        <v>96437</v>
      </c>
      <c r="S19" s="60">
        <f t="shared" si="1"/>
        <v>225784</v>
      </c>
      <c r="T19" s="69">
        <v>0</v>
      </c>
      <c r="U19" s="55">
        <v>0</v>
      </c>
      <c r="V19" s="70">
        <v>0</v>
      </c>
      <c r="W19" s="55">
        <v>179786</v>
      </c>
      <c r="X19" s="60">
        <f t="shared" si="2"/>
        <v>179786</v>
      </c>
      <c r="Y19" s="69">
        <v>15300</v>
      </c>
      <c r="Z19" s="55">
        <v>11330</v>
      </c>
      <c r="AA19" s="70">
        <v>0</v>
      </c>
      <c r="AB19" s="55">
        <v>612</v>
      </c>
      <c r="AC19" s="60">
        <f t="shared" si="3"/>
        <v>27242</v>
      </c>
      <c r="AD19" s="69">
        <v>0</v>
      </c>
      <c r="AE19" s="55">
        <v>2401</v>
      </c>
      <c r="AF19" s="70">
        <v>0</v>
      </c>
      <c r="AG19" s="55">
        <v>0</v>
      </c>
      <c r="AH19" s="60">
        <f t="shared" si="4"/>
        <v>2401</v>
      </c>
      <c r="AI19" s="69">
        <v>0</v>
      </c>
      <c r="AJ19" s="55">
        <v>290816</v>
      </c>
      <c r="AK19" s="70">
        <v>0</v>
      </c>
      <c r="AL19" s="55">
        <v>0</v>
      </c>
      <c r="AM19" s="60">
        <f t="shared" si="5"/>
        <v>290816</v>
      </c>
      <c r="AN19" s="69">
        <v>7670</v>
      </c>
      <c r="AO19" s="55">
        <v>3789</v>
      </c>
      <c r="AP19" s="70">
        <v>0</v>
      </c>
      <c r="AQ19" s="55">
        <v>0</v>
      </c>
      <c r="AR19" s="60">
        <f t="shared" si="6"/>
        <v>11459</v>
      </c>
      <c r="AS19" s="69">
        <v>40165</v>
      </c>
      <c r="AT19" s="55">
        <v>0</v>
      </c>
      <c r="AU19" s="70">
        <v>0</v>
      </c>
      <c r="AV19" s="55">
        <v>24310</v>
      </c>
      <c r="AW19" s="60">
        <f t="shared" si="7"/>
        <v>64475</v>
      </c>
      <c r="AX19" s="69">
        <v>4610</v>
      </c>
      <c r="AY19" s="55">
        <v>45040</v>
      </c>
      <c r="AZ19" s="70">
        <v>46705</v>
      </c>
      <c r="BA19" s="55">
        <v>32376</v>
      </c>
      <c r="BB19" s="60">
        <f t="shared" si="8"/>
        <v>128731</v>
      </c>
      <c r="BC19" s="69">
        <v>3267</v>
      </c>
      <c r="BD19" s="55">
        <v>29030</v>
      </c>
      <c r="BE19" s="70">
        <v>0</v>
      </c>
      <c r="BF19" s="55">
        <v>116282</v>
      </c>
      <c r="BG19" s="60">
        <f t="shared" si="9"/>
        <v>148579</v>
      </c>
      <c r="BH19" s="69">
        <v>43321</v>
      </c>
      <c r="BI19" s="55">
        <v>194369</v>
      </c>
      <c r="BJ19" s="70">
        <v>507753</v>
      </c>
      <c r="BK19" s="55">
        <v>80090</v>
      </c>
      <c r="BL19" s="60">
        <f t="shared" si="10"/>
        <v>825533</v>
      </c>
      <c r="BM19" s="52">
        <f t="shared" si="11"/>
        <v>135758</v>
      </c>
      <c r="BN19" s="53">
        <f t="shared" si="11"/>
        <v>614277</v>
      </c>
      <c r="BO19" s="53">
        <f t="shared" si="11"/>
        <v>624878</v>
      </c>
      <c r="BP19" s="53">
        <f t="shared" si="11"/>
        <v>529893</v>
      </c>
      <c r="BQ19" s="54">
        <f t="shared" si="12"/>
        <v>1904806</v>
      </c>
      <c r="BR19" s="61">
        <f t="shared" si="13"/>
        <v>4.0219476705884896</v>
      </c>
    </row>
    <row r="20" spans="1:70" s="1716" customFormat="1" ht="30.75" customHeight="1">
      <c r="A20" s="1747"/>
      <c r="B20" s="1748" t="s">
        <v>338</v>
      </c>
      <c r="C20" s="1748"/>
      <c r="D20" s="1771"/>
      <c r="E20" s="1772" t="s">
        <v>288</v>
      </c>
      <c r="F20" s="1773"/>
      <c r="G20" s="1773"/>
      <c r="H20" s="1772"/>
      <c r="I20" s="1775"/>
      <c r="J20" s="43">
        <v>0</v>
      </c>
      <c r="K20" s="44">
        <v>0</v>
      </c>
      <c r="L20" s="57">
        <v>0</v>
      </c>
      <c r="M20" s="44">
        <v>0</v>
      </c>
      <c r="N20" s="45">
        <f t="shared" si="0"/>
        <v>0</v>
      </c>
      <c r="O20" s="43">
        <v>1498</v>
      </c>
      <c r="P20" s="44">
        <v>63795</v>
      </c>
      <c r="Q20" s="57">
        <v>0</v>
      </c>
      <c r="R20" s="44">
        <v>5658</v>
      </c>
      <c r="S20" s="45">
        <f t="shared" si="1"/>
        <v>70951</v>
      </c>
      <c r="T20" s="43">
        <v>0</v>
      </c>
      <c r="U20" s="44">
        <v>15872</v>
      </c>
      <c r="V20" s="57">
        <v>0</v>
      </c>
      <c r="W20" s="44">
        <v>0</v>
      </c>
      <c r="X20" s="45">
        <f t="shared" si="2"/>
        <v>15872</v>
      </c>
      <c r="Y20" s="43">
        <v>0</v>
      </c>
      <c r="Z20" s="44">
        <v>0</v>
      </c>
      <c r="AA20" s="57">
        <v>0</v>
      </c>
      <c r="AB20" s="44">
        <v>0</v>
      </c>
      <c r="AC20" s="45">
        <f t="shared" si="3"/>
        <v>0</v>
      </c>
      <c r="AD20" s="43">
        <v>0</v>
      </c>
      <c r="AE20" s="44">
        <v>317513</v>
      </c>
      <c r="AF20" s="57">
        <v>28519</v>
      </c>
      <c r="AG20" s="44">
        <v>159771</v>
      </c>
      <c r="AH20" s="45">
        <f t="shared" si="4"/>
        <v>505803</v>
      </c>
      <c r="AI20" s="43">
        <v>0</v>
      </c>
      <c r="AJ20" s="44">
        <v>0</v>
      </c>
      <c r="AK20" s="57">
        <v>0</v>
      </c>
      <c r="AL20" s="44">
        <v>0</v>
      </c>
      <c r="AM20" s="45">
        <f t="shared" si="5"/>
        <v>0</v>
      </c>
      <c r="AN20" s="43">
        <v>0</v>
      </c>
      <c r="AO20" s="44">
        <v>45545</v>
      </c>
      <c r="AP20" s="57">
        <v>0</v>
      </c>
      <c r="AQ20" s="44">
        <v>0</v>
      </c>
      <c r="AR20" s="45">
        <f t="shared" si="6"/>
        <v>45545</v>
      </c>
      <c r="AS20" s="43">
        <v>68691</v>
      </c>
      <c r="AT20" s="44">
        <v>587912</v>
      </c>
      <c r="AU20" s="57">
        <v>110087</v>
      </c>
      <c r="AV20" s="44">
        <v>173390</v>
      </c>
      <c r="AW20" s="45">
        <f t="shared" si="7"/>
        <v>940080</v>
      </c>
      <c r="AX20" s="43">
        <v>3008</v>
      </c>
      <c r="AY20" s="44">
        <v>3387</v>
      </c>
      <c r="AZ20" s="57">
        <v>0</v>
      </c>
      <c r="BA20" s="44">
        <v>736</v>
      </c>
      <c r="BB20" s="45">
        <f t="shared" si="8"/>
        <v>7131</v>
      </c>
      <c r="BC20" s="43">
        <v>5000</v>
      </c>
      <c r="BD20" s="44">
        <v>1200</v>
      </c>
      <c r="BE20" s="57">
        <v>0</v>
      </c>
      <c r="BF20" s="44">
        <v>0</v>
      </c>
      <c r="BG20" s="45">
        <f t="shared" si="9"/>
        <v>6200</v>
      </c>
      <c r="BH20" s="43">
        <v>0</v>
      </c>
      <c r="BI20" s="44">
        <v>35522</v>
      </c>
      <c r="BJ20" s="57">
        <v>0</v>
      </c>
      <c r="BK20" s="44">
        <v>0</v>
      </c>
      <c r="BL20" s="45">
        <f t="shared" si="10"/>
        <v>35522</v>
      </c>
      <c r="BM20" s="43">
        <f t="shared" si="11"/>
        <v>78197</v>
      </c>
      <c r="BN20" s="44">
        <f t="shared" si="11"/>
        <v>1070746</v>
      </c>
      <c r="BO20" s="44">
        <f t="shared" si="11"/>
        <v>138606</v>
      </c>
      <c r="BP20" s="44">
        <f t="shared" si="11"/>
        <v>339555</v>
      </c>
      <c r="BQ20" s="45">
        <f t="shared" si="12"/>
        <v>1627104</v>
      </c>
      <c r="BR20" s="66">
        <f t="shared" si="13"/>
        <v>3.435587216023686</v>
      </c>
    </row>
    <row r="21" spans="1:70" s="1716" customFormat="1" ht="30.75" customHeight="1">
      <c r="A21" s="1729"/>
      <c r="B21" s="1657" t="s">
        <v>289</v>
      </c>
      <c r="C21" s="1657"/>
      <c r="D21" s="1755"/>
      <c r="E21" s="1761" t="s">
        <v>290</v>
      </c>
      <c r="F21" s="1757"/>
      <c r="G21" s="1757"/>
      <c r="H21" s="1761"/>
      <c r="I21" s="1774"/>
      <c r="J21" s="49">
        <v>0</v>
      </c>
      <c r="K21" s="46">
        <v>0</v>
      </c>
      <c r="L21" s="67">
        <v>0</v>
      </c>
      <c r="M21" s="46">
        <v>0</v>
      </c>
      <c r="N21" s="47">
        <f t="shared" si="0"/>
        <v>0</v>
      </c>
      <c r="O21" s="49">
        <v>0</v>
      </c>
      <c r="P21" s="46">
        <v>99626</v>
      </c>
      <c r="Q21" s="67">
        <v>0</v>
      </c>
      <c r="R21" s="46">
        <v>110870</v>
      </c>
      <c r="S21" s="47">
        <f t="shared" si="1"/>
        <v>210496</v>
      </c>
      <c r="T21" s="49">
        <v>0</v>
      </c>
      <c r="U21" s="46">
        <v>0</v>
      </c>
      <c r="V21" s="67">
        <v>0</v>
      </c>
      <c r="W21" s="46">
        <v>0</v>
      </c>
      <c r="X21" s="47">
        <f t="shared" si="2"/>
        <v>0</v>
      </c>
      <c r="Y21" s="49">
        <v>0</v>
      </c>
      <c r="Z21" s="46">
        <v>0</v>
      </c>
      <c r="AA21" s="67">
        <v>0</v>
      </c>
      <c r="AB21" s="46">
        <v>0</v>
      </c>
      <c r="AC21" s="47">
        <f t="shared" si="3"/>
        <v>0</v>
      </c>
      <c r="AD21" s="49">
        <v>0</v>
      </c>
      <c r="AE21" s="46">
        <v>0</v>
      </c>
      <c r="AF21" s="67">
        <v>0</v>
      </c>
      <c r="AG21" s="46">
        <v>0</v>
      </c>
      <c r="AH21" s="47">
        <f t="shared" si="4"/>
        <v>0</v>
      </c>
      <c r="AI21" s="49">
        <v>0</v>
      </c>
      <c r="AJ21" s="46">
        <v>0</v>
      </c>
      <c r="AK21" s="67">
        <v>0</v>
      </c>
      <c r="AL21" s="46">
        <v>0</v>
      </c>
      <c r="AM21" s="47">
        <f t="shared" si="5"/>
        <v>0</v>
      </c>
      <c r="AN21" s="49">
        <v>0</v>
      </c>
      <c r="AO21" s="46">
        <v>0</v>
      </c>
      <c r="AP21" s="67">
        <v>0</v>
      </c>
      <c r="AQ21" s="46">
        <v>0</v>
      </c>
      <c r="AR21" s="47">
        <f t="shared" si="6"/>
        <v>0</v>
      </c>
      <c r="AS21" s="49">
        <v>0</v>
      </c>
      <c r="AT21" s="46">
        <v>0</v>
      </c>
      <c r="AU21" s="67">
        <v>0</v>
      </c>
      <c r="AV21" s="46">
        <v>0</v>
      </c>
      <c r="AW21" s="47">
        <f t="shared" si="7"/>
        <v>0</v>
      </c>
      <c r="AX21" s="49">
        <v>0</v>
      </c>
      <c r="AY21" s="46">
        <v>0</v>
      </c>
      <c r="AZ21" s="67">
        <v>0</v>
      </c>
      <c r="BA21" s="46">
        <v>5167</v>
      </c>
      <c r="BB21" s="47">
        <f t="shared" si="8"/>
        <v>5167</v>
      </c>
      <c r="BC21" s="49">
        <v>0</v>
      </c>
      <c r="BD21" s="46">
        <v>0</v>
      </c>
      <c r="BE21" s="67">
        <v>0</v>
      </c>
      <c r="BF21" s="46">
        <v>0</v>
      </c>
      <c r="BG21" s="47">
        <f t="shared" si="9"/>
        <v>0</v>
      </c>
      <c r="BH21" s="49">
        <v>0</v>
      </c>
      <c r="BI21" s="46">
        <v>8911</v>
      </c>
      <c r="BJ21" s="67">
        <v>0</v>
      </c>
      <c r="BK21" s="46">
        <v>5610</v>
      </c>
      <c r="BL21" s="47">
        <f t="shared" si="10"/>
        <v>14521</v>
      </c>
      <c r="BM21" s="49">
        <f t="shared" si="11"/>
        <v>0</v>
      </c>
      <c r="BN21" s="46">
        <f t="shared" si="11"/>
        <v>108537</v>
      </c>
      <c r="BO21" s="46">
        <f t="shared" si="11"/>
        <v>0</v>
      </c>
      <c r="BP21" s="46">
        <f t="shared" si="11"/>
        <v>121647</v>
      </c>
      <c r="BQ21" s="47">
        <f t="shared" si="12"/>
        <v>230184</v>
      </c>
      <c r="BR21" s="68">
        <f t="shared" si="13"/>
        <v>0.48602744983307539</v>
      </c>
    </row>
    <row r="22" spans="1:70" s="1716" customFormat="1" ht="30.75" customHeight="1">
      <c r="A22" s="1729"/>
      <c r="B22" s="1657"/>
      <c r="C22" s="1657"/>
      <c r="D22" s="1762"/>
      <c r="E22" s="1763" t="s">
        <v>291</v>
      </c>
      <c r="F22" s="1358"/>
      <c r="G22" s="1764"/>
      <c r="H22" s="1765" t="s">
        <v>339</v>
      </c>
      <c r="I22" s="1766"/>
      <c r="J22" s="156">
        <v>0</v>
      </c>
      <c r="K22" s="157">
        <v>0</v>
      </c>
      <c r="L22" s="162">
        <v>0</v>
      </c>
      <c r="M22" s="157">
        <v>0</v>
      </c>
      <c r="N22" s="158">
        <f t="shared" si="0"/>
        <v>0</v>
      </c>
      <c r="O22" s="156">
        <v>0</v>
      </c>
      <c r="P22" s="157">
        <v>218871</v>
      </c>
      <c r="Q22" s="162">
        <v>0</v>
      </c>
      <c r="R22" s="157">
        <v>14172</v>
      </c>
      <c r="S22" s="158">
        <f t="shared" si="1"/>
        <v>233043</v>
      </c>
      <c r="T22" s="156">
        <v>0</v>
      </c>
      <c r="U22" s="157">
        <v>0</v>
      </c>
      <c r="V22" s="162">
        <v>0</v>
      </c>
      <c r="W22" s="157">
        <v>0</v>
      </c>
      <c r="X22" s="158">
        <f t="shared" si="2"/>
        <v>0</v>
      </c>
      <c r="Y22" s="156">
        <v>0</v>
      </c>
      <c r="Z22" s="157">
        <v>0</v>
      </c>
      <c r="AA22" s="162">
        <v>0</v>
      </c>
      <c r="AB22" s="157">
        <v>0</v>
      </c>
      <c r="AC22" s="158">
        <f t="shared" si="3"/>
        <v>0</v>
      </c>
      <c r="AD22" s="156">
        <v>0</v>
      </c>
      <c r="AE22" s="157">
        <v>0</v>
      </c>
      <c r="AF22" s="162">
        <v>0</v>
      </c>
      <c r="AG22" s="157">
        <v>0</v>
      </c>
      <c r="AH22" s="158">
        <f t="shared" si="4"/>
        <v>0</v>
      </c>
      <c r="AI22" s="156">
        <v>0</v>
      </c>
      <c r="AJ22" s="157">
        <v>0</v>
      </c>
      <c r="AK22" s="162">
        <v>0</v>
      </c>
      <c r="AL22" s="157">
        <v>0</v>
      </c>
      <c r="AM22" s="158">
        <f t="shared" si="5"/>
        <v>0</v>
      </c>
      <c r="AN22" s="156">
        <v>0</v>
      </c>
      <c r="AO22" s="157">
        <v>0</v>
      </c>
      <c r="AP22" s="162">
        <v>0</v>
      </c>
      <c r="AQ22" s="157">
        <v>0</v>
      </c>
      <c r="AR22" s="158">
        <f t="shared" si="6"/>
        <v>0</v>
      </c>
      <c r="AS22" s="156">
        <v>0</v>
      </c>
      <c r="AT22" s="157">
        <v>1392952</v>
      </c>
      <c r="AU22" s="162">
        <v>0</v>
      </c>
      <c r="AV22" s="157">
        <v>2373926</v>
      </c>
      <c r="AW22" s="158">
        <f t="shared" si="7"/>
        <v>3766878</v>
      </c>
      <c r="AX22" s="156">
        <v>0</v>
      </c>
      <c r="AY22" s="157">
        <v>0</v>
      </c>
      <c r="AZ22" s="162">
        <v>0</v>
      </c>
      <c r="BA22" s="157">
        <v>0</v>
      </c>
      <c r="BB22" s="158">
        <f t="shared" si="8"/>
        <v>0</v>
      </c>
      <c r="BC22" s="156">
        <v>0</v>
      </c>
      <c r="BD22" s="157">
        <v>0</v>
      </c>
      <c r="BE22" s="162">
        <v>0</v>
      </c>
      <c r="BF22" s="157">
        <v>0</v>
      </c>
      <c r="BG22" s="158">
        <f t="shared" si="9"/>
        <v>0</v>
      </c>
      <c r="BH22" s="156">
        <v>0</v>
      </c>
      <c r="BI22" s="157">
        <v>0</v>
      </c>
      <c r="BJ22" s="162">
        <v>0</v>
      </c>
      <c r="BK22" s="157">
        <v>0</v>
      </c>
      <c r="BL22" s="158">
        <f t="shared" si="10"/>
        <v>0</v>
      </c>
      <c r="BM22" s="156">
        <f t="shared" si="11"/>
        <v>0</v>
      </c>
      <c r="BN22" s="157">
        <f t="shared" si="11"/>
        <v>1611823</v>
      </c>
      <c r="BO22" s="157">
        <f t="shared" si="11"/>
        <v>0</v>
      </c>
      <c r="BP22" s="157">
        <f t="shared" si="11"/>
        <v>2388098</v>
      </c>
      <c r="BQ22" s="158">
        <f t="shared" si="12"/>
        <v>3999921</v>
      </c>
      <c r="BR22" s="51">
        <f t="shared" si="13"/>
        <v>8.4457277793580996</v>
      </c>
    </row>
    <row r="23" spans="1:70" s="1716" customFormat="1" ht="30.75" customHeight="1">
      <c r="A23" s="1729"/>
      <c r="B23" s="1657"/>
      <c r="C23" s="1657"/>
      <c r="D23" s="1755"/>
      <c r="E23" s="1756"/>
      <c r="F23" s="1757"/>
      <c r="G23" s="1758"/>
      <c r="H23" s="1759" t="s">
        <v>340</v>
      </c>
      <c r="I23" s="1760"/>
      <c r="J23" s="163" t="s">
        <v>869</v>
      </c>
      <c r="K23" s="164" t="s">
        <v>869</v>
      </c>
      <c r="L23" s="165" t="s">
        <v>869</v>
      </c>
      <c r="M23" s="164" t="s">
        <v>869</v>
      </c>
      <c r="N23" s="166" t="s">
        <v>869</v>
      </c>
      <c r="O23" s="163" t="s">
        <v>869</v>
      </c>
      <c r="P23" s="164" t="s">
        <v>985</v>
      </c>
      <c r="Q23" s="165" t="s">
        <v>869</v>
      </c>
      <c r="R23" s="164" t="s">
        <v>986</v>
      </c>
      <c r="S23" s="166" t="s">
        <v>987</v>
      </c>
      <c r="T23" s="163" t="s">
        <v>869</v>
      </c>
      <c r="U23" s="164" t="s">
        <v>869</v>
      </c>
      <c r="V23" s="165" t="s">
        <v>869</v>
      </c>
      <c r="W23" s="164" t="s">
        <v>869</v>
      </c>
      <c r="X23" s="166" t="s">
        <v>869</v>
      </c>
      <c r="Y23" s="163" t="s">
        <v>869</v>
      </c>
      <c r="Z23" s="164" t="s">
        <v>869</v>
      </c>
      <c r="AA23" s="165" t="s">
        <v>869</v>
      </c>
      <c r="AB23" s="164" t="s">
        <v>869</v>
      </c>
      <c r="AC23" s="166" t="s">
        <v>869</v>
      </c>
      <c r="AD23" s="163" t="s">
        <v>869</v>
      </c>
      <c r="AE23" s="164" t="s">
        <v>869</v>
      </c>
      <c r="AF23" s="165" t="s">
        <v>869</v>
      </c>
      <c r="AG23" s="164" t="s">
        <v>869</v>
      </c>
      <c r="AH23" s="166" t="s">
        <v>869</v>
      </c>
      <c r="AI23" s="163" t="s">
        <v>869</v>
      </c>
      <c r="AJ23" s="164" t="s">
        <v>869</v>
      </c>
      <c r="AK23" s="165" t="s">
        <v>869</v>
      </c>
      <c r="AL23" s="164" t="s">
        <v>869</v>
      </c>
      <c r="AM23" s="166" t="s">
        <v>869</v>
      </c>
      <c r="AN23" s="163" t="s">
        <v>869</v>
      </c>
      <c r="AO23" s="164" t="s">
        <v>869</v>
      </c>
      <c r="AP23" s="165" t="s">
        <v>869</v>
      </c>
      <c r="AQ23" s="164" t="s">
        <v>869</v>
      </c>
      <c r="AR23" s="166" t="s">
        <v>869</v>
      </c>
      <c r="AS23" s="163" t="s">
        <v>869</v>
      </c>
      <c r="AT23" s="164" t="s">
        <v>988</v>
      </c>
      <c r="AU23" s="165" t="s">
        <v>869</v>
      </c>
      <c r="AV23" s="164" t="s">
        <v>989</v>
      </c>
      <c r="AW23" s="166" t="s">
        <v>990</v>
      </c>
      <c r="AX23" s="163" t="s">
        <v>869</v>
      </c>
      <c r="AY23" s="164" t="s">
        <v>869</v>
      </c>
      <c r="AZ23" s="165" t="s">
        <v>869</v>
      </c>
      <c r="BA23" s="164" t="s">
        <v>869</v>
      </c>
      <c r="BB23" s="166" t="s">
        <v>869</v>
      </c>
      <c r="BC23" s="163" t="s">
        <v>869</v>
      </c>
      <c r="BD23" s="164" t="s">
        <v>869</v>
      </c>
      <c r="BE23" s="165" t="s">
        <v>869</v>
      </c>
      <c r="BF23" s="164" t="s">
        <v>869</v>
      </c>
      <c r="BG23" s="166" t="s">
        <v>869</v>
      </c>
      <c r="BH23" s="163" t="s">
        <v>869</v>
      </c>
      <c r="BI23" s="164" t="s">
        <v>869</v>
      </c>
      <c r="BJ23" s="165" t="s">
        <v>869</v>
      </c>
      <c r="BK23" s="164" t="s">
        <v>869</v>
      </c>
      <c r="BL23" s="166" t="s">
        <v>869</v>
      </c>
      <c r="BM23" s="163" t="s">
        <v>869</v>
      </c>
      <c r="BN23" s="164" t="s">
        <v>991</v>
      </c>
      <c r="BO23" s="165" t="s">
        <v>869</v>
      </c>
      <c r="BP23" s="164" t="s">
        <v>992</v>
      </c>
      <c r="BQ23" s="166" t="s">
        <v>993</v>
      </c>
      <c r="BR23" s="50"/>
    </row>
    <row r="24" spans="1:70" s="1716" customFormat="1" ht="30.75" customHeight="1" thickBot="1">
      <c r="A24" s="1738"/>
      <c r="B24" s="1739"/>
      <c r="C24" s="1739"/>
      <c r="D24" s="1767"/>
      <c r="E24" s="1719" t="s">
        <v>292</v>
      </c>
      <c r="F24" s="1719"/>
      <c r="G24" s="1719"/>
      <c r="H24" s="1739"/>
      <c r="I24" s="1740"/>
      <c r="J24" s="52">
        <v>0</v>
      </c>
      <c r="K24" s="53">
        <v>847</v>
      </c>
      <c r="L24" s="59">
        <v>0</v>
      </c>
      <c r="M24" s="53">
        <v>0</v>
      </c>
      <c r="N24" s="54">
        <f t="shared" ref="N24:N47" si="14">SUM(J24:M24)</f>
        <v>847</v>
      </c>
      <c r="O24" s="52">
        <v>0</v>
      </c>
      <c r="P24" s="53">
        <v>216</v>
      </c>
      <c r="Q24" s="59">
        <v>0</v>
      </c>
      <c r="R24" s="53">
        <v>105</v>
      </c>
      <c r="S24" s="54">
        <f t="shared" ref="S24:S47" si="15">SUM(O24:R24)</f>
        <v>321</v>
      </c>
      <c r="T24" s="52">
        <v>15880</v>
      </c>
      <c r="U24" s="53">
        <v>52</v>
      </c>
      <c r="V24" s="59">
        <v>0</v>
      </c>
      <c r="W24" s="53">
        <v>0</v>
      </c>
      <c r="X24" s="54">
        <f t="shared" ref="X24:X47" si="16">SUM(T24:W24)</f>
        <v>15932</v>
      </c>
      <c r="Y24" s="52">
        <v>7038</v>
      </c>
      <c r="Z24" s="53">
        <v>0</v>
      </c>
      <c r="AA24" s="59">
        <v>0</v>
      </c>
      <c r="AB24" s="53">
        <v>0</v>
      </c>
      <c r="AC24" s="54">
        <f t="shared" ref="AC24:AC47" si="17">SUM(Y24:AB24)</f>
        <v>7038</v>
      </c>
      <c r="AD24" s="52">
        <v>0</v>
      </c>
      <c r="AE24" s="53">
        <v>59</v>
      </c>
      <c r="AF24" s="59">
        <v>0</v>
      </c>
      <c r="AG24" s="53">
        <v>0</v>
      </c>
      <c r="AH24" s="54">
        <f t="shared" ref="AH24:AH47" si="18">SUM(AD24:AG24)</f>
        <v>59</v>
      </c>
      <c r="AI24" s="52">
        <v>5722</v>
      </c>
      <c r="AJ24" s="53">
        <v>240</v>
      </c>
      <c r="AK24" s="59">
        <v>0</v>
      </c>
      <c r="AL24" s="53">
        <v>0</v>
      </c>
      <c r="AM24" s="54">
        <f t="shared" ref="AM24:AM47" si="19">SUM(AI24:AL24)</f>
        <v>5962</v>
      </c>
      <c r="AN24" s="52">
        <v>0</v>
      </c>
      <c r="AO24" s="53">
        <v>0</v>
      </c>
      <c r="AP24" s="59">
        <v>0</v>
      </c>
      <c r="AQ24" s="53">
        <v>880</v>
      </c>
      <c r="AR24" s="54">
        <f t="shared" ref="AR24:AR47" si="20">SUM(AN24:AQ24)</f>
        <v>880</v>
      </c>
      <c r="AS24" s="52">
        <v>224</v>
      </c>
      <c r="AT24" s="53">
        <v>2152</v>
      </c>
      <c r="AU24" s="59">
        <v>0</v>
      </c>
      <c r="AV24" s="53">
        <v>820</v>
      </c>
      <c r="AW24" s="54">
        <f t="shared" ref="AW24:AW47" si="21">SUM(AS24:AV24)</f>
        <v>3196</v>
      </c>
      <c r="AX24" s="52">
        <v>28139</v>
      </c>
      <c r="AY24" s="53">
        <v>377</v>
      </c>
      <c r="AZ24" s="59">
        <v>0</v>
      </c>
      <c r="BA24" s="53">
        <v>28</v>
      </c>
      <c r="BB24" s="54">
        <f t="shared" ref="BB24:BB47" si="22">SUM(AX24:BA24)</f>
        <v>28544</v>
      </c>
      <c r="BC24" s="52">
        <v>0</v>
      </c>
      <c r="BD24" s="53">
        <v>2563</v>
      </c>
      <c r="BE24" s="59">
        <v>0</v>
      </c>
      <c r="BF24" s="53">
        <v>0</v>
      </c>
      <c r="BG24" s="54">
        <f t="shared" ref="BG24:BG47" si="23">SUM(BC24:BF24)</f>
        <v>2563</v>
      </c>
      <c r="BH24" s="52">
        <v>20789</v>
      </c>
      <c r="BI24" s="53">
        <v>186</v>
      </c>
      <c r="BJ24" s="59">
        <v>0</v>
      </c>
      <c r="BK24" s="53">
        <v>178</v>
      </c>
      <c r="BL24" s="54">
        <f t="shared" ref="BL24:BL47" si="24">SUM(BH24:BK24)</f>
        <v>21153</v>
      </c>
      <c r="BM24" s="52">
        <f t="shared" si="11"/>
        <v>77792</v>
      </c>
      <c r="BN24" s="53">
        <f t="shared" si="11"/>
        <v>6692</v>
      </c>
      <c r="BO24" s="53">
        <f t="shared" si="11"/>
        <v>0</v>
      </c>
      <c r="BP24" s="53">
        <f t="shared" si="11"/>
        <v>2011</v>
      </c>
      <c r="BQ24" s="54">
        <f t="shared" si="12"/>
        <v>86495</v>
      </c>
      <c r="BR24" s="61">
        <f t="shared" si="13"/>
        <v>0.18263191304917739</v>
      </c>
    </row>
    <row r="25" spans="1:70" s="1716" customFormat="1" ht="30.75" customHeight="1">
      <c r="A25" s="1747"/>
      <c r="B25" s="1748" t="s">
        <v>293</v>
      </c>
      <c r="C25" s="1748"/>
      <c r="D25" s="1749"/>
      <c r="E25" s="1750" t="s">
        <v>294</v>
      </c>
      <c r="F25" s="1776"/>
      <c r="G25" s="1752"/>
      <c r="H25" s="1753" t="s">
        <v>273</v>
      </c>
      <c r="I25" s="1754"/>
      <c r="J25" s="150">
        <v>0</v>
      </c>
      <c r="K25" s="151">
        <v>86269</v>
      </c>
      <c r="L25" s="167">
        <v>0</v>
      </c>
      <c r="M25" s="151">
        <v>0</v>
      </c>
      <c r="N25" s="168">
        <f t="shared" si="14"/>
        <v>86269</v>
      </c>
      <c r="O25" s="150">
        <v>0</v>
      </c>
      <c r="P25" s="151">
        <v>0</v>
      </c>
      <c r="Q25" s="167">
        <v>0</v>
      </c>
      <c r="R25" s="151">
        <v>0</v>
      </c>
      <c r="S25" s="168">
        <f t="shared" si="15"/>
        <v>0</v>
      </c>
      <c r="T25" s="150">
        <v>0</v>
      </c>
      <c r="U25" s="151">
        <v>0</v>
      </c>
      <c r="V25" s="167">
        <v>0</v>
      </c>
      <c r="W25" s="151">
        <v>0</v>
      </c>
      <c r="X25" s="168">
        <f t="shared" si="16"/>
        <v>0</v>
      </c>
      <c r="Y25" s="150">
        <v>0</v>
      </c>
      <c r="Z25" s="151">
        <v>0</v>
      </c>
      <c r="AA25" s="167">
        <v>0</v>
      </c>
      <c r="AB25" s="151">
        <v>0</v>
      </c>
      <c r="AC25" s="168">
        <f t="shared" si="17"/>
        <v>0</v>
      </c>
      <c r="AD25" s="150">
        <v>0</v>
      </c>
      <c r="AE25" s="151">
        <v>0</v>
      </c>
      <c r="AF25" s="167">
        <v>0</v>
      </c>
      <c r="AG25" s="151">
        <v>0</v>
      </c>
      <c r="AH25" s="168">
        <f t="shared" si="18"/>
        <v>0</v>
      </c>
      <c r="AI25" s="150">
        <v>0</v>
      </c>
      <c r="AJ25" s="151">
        <v>0</v>
      </c>
      <c r="AK25" s="167">
        <v>0</v>
      </c>
      <c r="AL25" s="151">
        <v>0</v>
      </c>
      <c r="AM25" s="168">
        <f t="shared" si="19"/>
        <v>0</v>
      </c>
      <c r="AN25" s="150">
        <v>0</v>
      </c>
      <c r="AO25" s="151">
        <v>0</v>
      </c>
      <c r="AP25" s="167">
        <v>0</v>
      </c>
      <c r="AQ25" s="151">
        <v>0</v>
      </c>
      <c r="AR25" s="168">
        <f t="shared" si="20"/>
        <v>0</v>
      </c>
      <c r="AS25" s="150">
        <v>0</v>
      </c>
      <c r="AT25" s="151">
        <v>0</v>
      </c>
      <c r="AU25" s="167">
        <v>0</v>
      </c>
      <c r="AV25" s="151">
        <v>0</v>
      </c>
      <c r="AW25" s="168">
        <f t="shared" si="21"/>
        <v>0</v>
      </c>
      <c r="AX25" s="150">
        <v>0</v>
      </c>
      <c r="AY25" s="151">
        <v>0</v>
      </c>
      <c r="AZ25" s="167">
        <v>0</v>
      </c>
      <c r="BA25" s="151">
        <v>0</v>
      </c>
      <c r="BB25" s="168">
        <f t="shared" si="22"/>
        <v>0</v>
      </c>
      <c r="BC25" s="150">
        <v>0</v>
      </c>
      <c r="BD25" s="151">
        <v>0</v>
      </c>
      <c r="BE25" s="167">
        <v>0</v>
      </c>
      <c r="BF25" s="151">
        <v>0</v>
      </c>
      <c r="BG25" s="168">
        <f t="shared" si="23"/>
        <v>0</v>
      </c>
      <c r="BH25" s="150">
        <v>0</v>
      </c>
      <c r="BI25" s="151">
        <v>493883</v>
      </c>
      <c r="BJ25" s="167">
        <v>0</v>
      </c>
      <c r="BK25" s="151">
        <v>0</v>
      </c>
      <c r="BL25" s="168">
        <f t="shared" si="24"/>
        <v>493883</v>
      </c>
      <c r="BM25" s="150">
        <f t="shared" si="11"/>
        <v>0</v>
      </c>
      <c r="BN25" s="151">
        <f t="shared" si="11"/>
        <v>580152</v>
      </c>
      <c r="BO25" s="151">
        <f t="shared" si="11"/>
        <v>0</v>
      </c>
      <c r="BP25" s="151">
        <f t="shared" si="11"/>
        <v>0</v>
      </c>
      <c r="BQ25" s="152">
        <f t="shared" si="12"/>
        <v>580152</v>
      </c>
      <c r="BR25" s="48">
        <f t="shared" si="13"/>
        <v>1.2249756589318037</v>
      </c>
    </row>
    <row r="26" spans="1:70" s="1716" customFormat="1" ht="30.75" customHeight="1">
      <c r="A26" s="1729"/>
      <c r="B26" s="1657"/>
      <c r="C26" s="1657"/>
      <c r="D26" s="1755"/>
      <c r="E26" s="1756"/>
      <c r="F26" s="1757"/>
      <c r="G26" s="1758"/>
      <c r="H26" s="1759" t="s">
        <v>274</v>
      </c>
      <c r="I26" s="1760"/>
      <c r="J26" s="153">
        <v>0</v>
      </c>
      <c r="K26" s="154">
        <v>0</v>
      </c>
      <c r="L26" s="169">
        <v>0</v>
      </c>
      <c r="M26" s="154">
        <v>0</v>
      </c>
      <c r="N26" s="170">
        <f t="shared" si="14"/>
        <v>0</v>
      </c>
      <c r="O26" s="153">
        <v>0</v>
      </c>
      <c r="P26" s="154">
        <v>0</v>
      </c>
      <c r="Q26" s="169">
        <v>0</v>
      </c>
      <c r="R26" s="154">
        <v>0</v>
      </c>
      <c r="S26" s="170">
        <f t="shared" si="15"/>
        <v>0</v>
      </c>
      <c r="T26" s="153">
        <v>0</v>
      </c>
      <c r="U26" s="154">
        <v>0</v>
      </c>
      <c r="V26" s="169">
        <v>0</v>
      </c>
      <c r="W26" s="154">
        <v>0</v>
      </c>
      <c r="X26" s="170">
        <f t="shared" si="16"/>
        <v>0</v>
      </c>
      <c r="Y26" s="153">
        <v>0</v>
      </c>
      <c r="Z26" s="154">
        <v>0</v>
      </c>
      <c r="AA26" s="169">
        <v>0</v>
      </c>
      <c r="AB26" s="154">
        <v>0</v>
      </c>
      <c r="AC26" s="170">
        <f t="shared" si="17"/>
        <v>0</v>
      </c>
      <c r="AD26" s="153">
        <v>0</v>
      </c>
      <c r="AE26" s="154">
        <v>0</v>
      </c>
      <c r="AF26" s="169">
        <v>0</v>
      </c>
      <c r="AG26" s="154">
        <v>0</v>
      </c>
      <c r="AH26" s="170">
        <f t="shared" si="18"/>
        <v>0</v>
      </c>
      <c r="AI26" s="153">
        <v>0</v>
      </c>
      <c r="AJ26" s="154">
        <v>0</v>
      </c>
      <c r="AK26" s="169">
        <v>0</v>
      </c>
      <c r="AL26" s="154">
        <v>0</v>
      </c>
      <c r="AM26" s="170">
        <f t="shared" si="19"/>
        <v>0</v>
      </c>
      <c r="AN26" s="153">
        <v>0</v>
      </c>
      <c r="AO26" s="154">
        <v>0</v>
      </c>
      <c r="AP26" s="169">
        <v>0</v>
      </c>
      <c r="AQ26" s="154">
        <v>0</v>
      </c>
      <c r="AR26" s="170">
        <f t="shared" si="20"/>
        <v>0</v>
      </c>
      <c r="AS26" s="153">
        <v>0</v>
      </c>
      <c r="AT26" s="154">
        <v>0</v>
      </c>
      <c r="AU26" s="169">
        <v>0</v>
      </c>
      <c r="AV26" s="154">
        <v>0</v>
      </c>
      <c r="AW26" s="170">
        <f t="shared" si="21"/>
        <v>0</v>
      </c>
      <c r="AX26" s="153">
        <v>0</v>
      </c>
      <c r="AY26" s="154">
        <v>0</v>
      </c>
      <c r="AZ26" s="169">
        <v>0</v>
      </c>
      <c r="BA26" s="154">
        <v>0</v>
      </c>
      <c r="BB26" s="170">
        <f t="shared" si="22"/>
        <v>0</v>
      </c>
      <c r="BC26" s="153">
        <v>0</v>
      </c>
      <c r="BD26" s="154">
        <v>0</v>
      </c>
      <c r="BE26" s="169">
        <v>0</v>
      </c>
      <c r="BF26" s="154">
        <v>0</v>
      </c>
      <c r="BG26" s="170">
        <f t="shared" si="23"/>
        <v>0</v>
      </c>
      <c r="BH26" s="153">
        <v>0</v>
      </c>
      <c r="BI26" s="154">
        <v>0</v>
      </c>
      <c r="BJ26" s="169">
        <v>0</v>
      </c>
      <c r="BK26" s="154">
        <v>0</v>
      </c>
      <c r="BL26" s="170">
        <f t="shared" si="24"/>
        <v>0</v>
      </c>
      <c r="BM26" s="153">
        <f t="shared" si="11"/>
        <v>0</v>
      </c>
      <c r="BN26" s="154">
        <f t="shared" si="11"/>
        <v>0</v>
      </c>
      <c r="BO26" s="154">
        <f t="shared" si="11"/>
        <v>0</v>
      </c>
      <c r="BP26" s="154">
        <f t="shared" si="11"/>
        <v>0</v>
      </c>
      <c r="BQ26" s="155">
        <f t="shared" si="12"/>
        <v>0</v>
      </c>
      <c r="BR26" s="50">
        <f t="shared" si="13"/>
        <v>0</v>
      </c>
    </row>
    <row r="27" spans="1:70" s="1716" customFormat="1" ht="30.75" customHeight="1">
      <c r="A27" s="1729"/>
      <c r="B27" s="1657"/>
      <c r="C27" s="1657"/>
      <c r="D27" s="1755"/>
      <c r="E27" s="1761" t="s">
        <v>295</v>
      </c>
      <c r="F27" s="1757"/>
      <c r="G27" s="1757"/>
      <c r="H27" s="1761"/>
      <c r="I27" s="1774"/>
      <c r="J27" s="49">
        <v>0</v>
      </c>
      <c r="K27" s="46">
        <v>0</v>
      </c>
      <c r="L27" s="67">
        <v>0</v>
      </c>
      <c r="M27" s="46">
        <v>0</v>
      </c>
      <c r="N27" s="65">
        <f t="shared" si="14"/>
        <v>0</v>
      </c>
      <c r="O27" s="49">
        <v>0</v>
      </c>
      <c r="P27" s="46">
        <v>8635</v>
      </c>
      <c r="Q27" s="67">
        <v>0</v>
      </c>
      <c r="R27" s="46">
        <v>0</v>
      </c>
      <c r="S27" s="65">
        <f t="shared" si="15"/>
        <v>8635</v>
      </c>
      <c r="T27" s="49">
        <v>0</v>
      </c>
      <c r="U27" s="46">
        <v>0</v>
      </c>
      <c r="V27" s="67">
        <v>0</v>
      </c>
      <c r="W27" s="46">
        <v>0</v>
      </c>
      <c r="X27" s="65">
        <f t="shared" si="16"/>
        <v>0</v>
      </c>
      <c r="Y27" s="49">
        <v>0</v>
      </c>
      <c r="Z27" s="46">
        <v>0</v>
      </c>
      <c r="AA27" s="67">
        <v>0</v>
      </c>
      <c r="AB27" s="46">
        <v>0</v>
      </c>
      <c r="AC27" s="65">
        <f t="shared" si="17"/>
        <v>0</v>
      </c>
      <c r="AD27" s="49">
        <v>0</v>
      </c>
      <c r="AE27" s="46">
        <v>0</v>
      </c>
      <c r="AF27" s="67">
        <v>0</v>
      </c>
      <c r="AG27" s="46">
        <v>0</v>
      </c>
      <c r="AH27" s="65">
        <f t="shared" si="18"/>
        <v>0</v>
      </c>
      <c r="AI27" s="49">
        <v>0</v>
      </c>
      <c r="AJ27" s="46">
        <v>0</v>
      </c>
      <c r="AK27" s="67">
        <v>0</v>
      </c>
      <c r="AL27" s="46">
        <v>0</v>
      </c>
      <c r="AM27" s="65">
        <f t="shared" si="19"/>
        <v>0</v>
      </c>
      <c r="AN27" s="49">
        <v>0</v>
      </c>
      <c r="AO27" s="46">
        <v>0</v>
      </c>
      <c r="AP27" s="67">
        <v>0</v>
      </c>
      <c r="AQ27" s="46">
        <v>0</v>
      </c>
      <c r="AR27" s="65">
        <f t="shared" si="20"/>
        <v>0</v>
      </c>
      <c r="AS27" s="49">
        <v>0</v>
      </c>
      <c r="AT27" s="46">
        <v>3676</v>
      </c>
      <c r="AU27" s="67">
        <v>0</v>
      </c>
      <c r="AV27" s="46">
        <v>0</v>
      </c>
      <c r="AW27" s="65">
        <f t="shared" si="21"/>
        <v>3676</v>
      </c>
      <c r="AX27" s="49">
        <v>0</v>
      </c>
      <c r="AY27" s="46">
        <v>0</v>
      </c>
      <c r="AZ27" s="67">
        <v>0</v>
      </c>
      <c r="BA27" s="46">
        <v>0</v>
      </c>
      <c r="BB27" s="65">
        <f t="shared" si="22"/>
        <v>0</v>
      </c>
      <c r="BC27" s="49">
        <v>0</v>
      </c>
      <c r="BD27" s="46">
        <v>0</v>
      </c>
      <c r="BE27" s="67">
        <v>0</v>
      </c>
      <c r="BF27" s="46">
        <v>0</v>
      </c>
      <c r="BG27" s="65">
        <f t="shared" si="23"/>
        <v>0</v>
      </c>
      <c r="BH27" s="49">
        <v>0</v>
      </c>
      <c r="BI27" s="46">
        <v>2000</v>
      </c>
      <c r="BJ27" s="67">
        <v>0</v>
      </c>
      <c r="BK27" s="46">
        <v>97500</v>
      </c>
      <c r="BL27" s="65">
        <f t="shared" si="24"/>
        <v>99500</v>
      </c>
      <c r="BM27" s="49">
        <f t="shared" si="11"/>
        <v>0</v>
      </c>
      <c r="BN27" s="46">
        <f t="shared" si="11"/>
        <v>14311</v>
      </c>
      <c r="BO27" s="46">
        <f t="shared" si="11"/>
        <v>0</v>
      </c>
      <c r="BP27" s="46">
        <f t="shared" si="11"/>
        <v>97500</v>
      </c>
      <c r="BQ27" s="47">
        <f t="shared" si="12"/>
        <v>111811</v>
      </c>
      <c r="BR27" s="68">
        <f t="shared" si="13"/>
        <v>0.23608597988255478</v>
      </c>
    </row>
    <row r="28" spans="1:70" s="1716" customFormat="1" ht="30.75" customHeight="1">
      <c r="A28" s="1729"/>
      <c r="B28" s="1657"/>
      <c r="C28" s="1657"/>
      <c r="D28" s="1755"/>
      <c r="E28" s="1761" t="s">
        <v>296</v>
      </c>
      <c r="F28" s="1757"/>
      <c r="G28" s="1757"/>
      <c r="H28" s="1761"/>
      <c r="I28" s="1774"/>
      <c r="J28" s="49">
        <v>0</v>
      </c>
      <c r="K28" s="46">
        <v>0</v>
      </c>
      <c r="L28" s="67">
        <v>0</v>
      </c>
      <c r="M28" s="46">
        <v>0</v>
      </c>
      <c r="N28" s="65">
        <f t="shared" si="14"/>
        <v>0</v>
      </c>
      <c r="O28" s="49">
        <v>6362</v>
      </c>
      <c r="P28" s="46">
        <v>105534</v>
      </c>
      <c r="Q28" s="67">
        <v>0</v>
      </c>
      <c r="R28" s="46">
        <v>0</v>
      </c>
      <c r="S28" s="65">
        <f t="shared" si="15"/>
        <v>111896</v>
      </c>
      <c r="T28" s="49">
        <v>0</v>
      </c>
      <c r="U28" s="46">
        <v>0</v>
      </c>
      <c r="V28" s="67">
        <v>0</v>
      </c>
      <c r="W28" s="46">
        <v>0</v>
      </c>
      <c r="X28" s="65">
        <f t="shared" si="16"/>
        <v>0</v>
      </c>
      <c r="Y28" s="49">
        <v>0</v>
      </c>
      <c r="Z28" s="46">
        <v>0</v>
      </c>
      <c r="AA28" s="67">
        <v>0</v>
      </c>
      <c r="AB28" s="46">
        <v>0</v>
      </c>
      <c r="AC28" s="65">
        <f t="shared" si="17"/>
        <v>0</v>
      </c>
      <c r="AD28" s="49">
        <v>0</v>
      </c>
      <c r="AE28" s="46">
        <v>0</v>
      </c>
      <c r="AF28" s="67">
        <v>0</v>
      </c>
      <c r="AG28" s="46">
        <v>0</v>
      </c>
      <c r="AH28" s="65">
        <f t="shared" si="18"/>
        <v>0</v>
      </c>
      <c r="AI28" s="49">
        <v>0</v>
      </c>
      <c r="AJ28" s="46">
        <v>0</v>
      </c>
      <c r="AK28" s="67">
        <v>0</v>
      </c>
      <c r="AL28" s="46">
        <v>0</v>
      </c>
      <c r="AM28" s="65">
        <f t="shared" si="19"/>
        <v>0</v>
      </c>
      <c r="AN28" s="49">
        <v>0</v>
      </c>
      <c r="AO28" s="46">
        <v>0</v>
      </c>
      <c r="AP28" s="67">
        <v>0</v>
      </c>
      <c r="AQ28" s="46">
        <v>0</v>
      </c>
      <c r="AR28" s="65">
        <f t="shared" si="20"/>
        <v>0</v>
      </c>
      <c r="AS28" s="49">
        <v>8055</v>
      </c>
      <c r="AT28" s="46">
        <v>32373</v>
      </c>
      <c r="AU28" s="67">
        <v>0</v>
      </c>
      <c r="AV28" s="46">
        <v>0</v>
      </c>
      <c r="AW28" s="65">
        <f t="shared" si="21"/>
        <v>40428</v>
      </c>
      <c r="AX28" s="49">
        <v>0</v>
      </c>
      <c r="AY28" s="46">
        <v>4500</v>
      </c>
      <c r="AZ28" s="67">
        <v>0</v>
      </c>
      <c r="BA28" s="46">
        <v>0</v>
      </c>
      <c r="BB28" s="65">
        <f t="shared" si="22"/>
        <v>4500</v>
      </c>
      <c r="BC28" s="49">
        <v>0</v>
      </c>
      <c r="BD28" s="46">
        <v>0</v>
      </c>
      <c r="BE28" s="67">
        <v>0</v>
      </c>
      <c r="BF28" s="46">
        <v>0</v>
      </c>
      <c r="BG28" s="65">
        <f t="shared" si="23"/>
        <v>0</v>
      </c>
      <c r="BH28" s="49">
        <v>6081</v>
      </c>
      <c r="BI28" s="46">
        <v>10017</v>
      </c>
      <c r="BJ28" s="67">
        <v>0</v>
      </c>
      <c r="BK28" s="46">
        <v>0</v>
      </c>
      <c r="BL28" s="65">
        <f t="shared" si="24"/>
        <v>16098</v>
      </c>
      <c r="BM28" s="49">
        <f t="shared" si="11"/>
        <v>20498</v>
      </c>
      <c r="BN28" s="46">
        <f t="shared" si="11"/>
        <v>152424</v>
      </c>
      <c r="BO28" s="46">
        <f t="shared" si="11"/>
        <v>0</v>
      </c>
      <c r="BP28" s="46">
        <f t="shared" si="11"/>
        <v>0</v>
      </c>
      <c r="BQ28" s="47">
        <f t="shared" si="12"/>
        <v>172922</v>
      </c>
      <c r="BR28" s="68">
        <f t="shared" si="13"/>
        <v>0.3651202458903966</v>
      </c>
    </row>
    <row r="29" spans="1:70" s="1716" customFormat="1" ht="30.75" customHeight="1">
      <c r="A29" s="1729"/>
      <c r="B29" s="1657"/>
      <c r="C29" s="1657"/>
      <c r="D29" s="1755"/>
      <c r="E29" s="1761" t="s">
        <v>297</v>
      </c>
      <c r="F29" s="1757"/>
      <c r="G29" s="1757"/>
      <c r="H29" s="1761"/>
      <c r="I29" s="1774"/>
      <c r="J29" s="49">
        <v>0</v>
      </c>
      <c r="K29" s="46">
        <v>0</v>
      </c>
      <c r="L29" s="67">
        <v>0</v>
      </c>
      <c r="M29" s="46">
        <v>0</v>
      </c>
      <c r="N29" s="65">
        <f t="shared" si="14"/>
        <v>0</v>
      </c>
      <c r="O29" s="49">
        <v>35495</v>
      </c>
      <c r="P29" s="46">
        <v>23705</v>
      </c>
      <c r="Q29" s="67">
        <v>0</v>
      </c>
      <c r="R29" s="46">
        <v>2408</v>
      </c>
      <c r="S29" s="65">
        <f t="shared" si="15"/>
        <v>61608</v>
      </c>
      <c r="T29" s="49">
        <v>0</v>
      </c>
      <c r="U29" s="46">
        <v>0</v>
      </c>
      <c r="V29" s="67">
        <v>0</v>
      </c>
      <c r="W29" s="46">
        <v>0</v>
      </c>
      <c r="X29" s="65">
        <f t="shared" si="16"/>
        <v>0</v>
      </c>
      <c r="Y29" s="49">
        <v>3000</v>
      </c>
      <c r="Z29" s="46">
        <v>4670</v>
      </c>
      <c r="AA29" s="67">
        <v>0</v>
      </c>
      <c r="AB29" s="46">
        <v>11650</v>
      </c>
      <c r="AC29" s="65">
        <f t="shared" si="17"/>
        <v>19320</v>
      </c>
      <c r="AD29" s="49">
        <v>0</v>
      </c>
      <c r="AE29" s="46">
        <v>0</v>
      </c>
      <c r="AF29" s="67">
        <v>0</v>
      </c>
      <c r="AG29" s="46">
        <v>0</v>
      </c>
      <c r="AH29" s="65">
        <f t="shared" si="18"/>
        <v>0</v>
      </c>
      <c r="AI29" s="49">
        <v>0</v>
      </c>
      <c r="AJ29" s="46">
        <v>0</v>
      </c>
      <c r="AK29" s="67">
        <v>0</v>
      </c>
      <c r="AL29" s="46">
        <v>0</v>
      </c>
      <c r="AM29" s="65">
        <f t="shared" si="19"/>
        <v>0</v>
      </c>
      <c r="AN29" s="49">
        <v>0</v>
      </c>
      <c r="AO29" s="46">
        <v>5951</v>
      </c>
      <c r="AP29" s="67">
        <v>0</v>
      </c>
      <c r="AQ29" s="46">
        <v>0</v>
      </c>
      <c r="AR29" s="65">
        <f t="shared" si="20"/>
        <v>5951</v>
      </c>
      <c r="AS29" s="49">
        <v>1200</v>
      </c>
      <c r="AT29" s="46">
        <v>2926</v>
      </c>
      <c r="AU29" s="67">
        <v>0</v>
      </c>
      <c r="AV29" s="46">
        <v>0</v>
      </c>
      <c r="AW29" s="65">
        <f t="shared" si="21"/>
        <v>4126</v>
      </c>
      <c r="AX29" s="49">
        <v>0</v>
      </c>
      <c r="AY29" s="46">
        <v>20283</v>
      </c>
      <c r="AZ29" s="67">
        <v>0</v>
      </c>
      <c r="BA29" s="46">
        <v>0</v>
      </c>
      <c r="BB29" s="65">
        <f t="shared" si="22"/>
        <v>20283</v>
      </c>
      <c r="BC29" s="49">
        <v>0</v>
      </c>
      <c r="BD29" s="46">
        <v>4847</v>
      </c>
      <c r="BE29" s="67">
        <v>0</v>
      </c>
      <c r="BF29" s="46">
        <v>0</v>
      </c>
      <c r="BG29" s="65">
        <f t="shared" si="23"/>
        <v>4847</v>
      </c>
      <c r="BH29" s="49">
        <v>6960</v>
      </c>
      <c r="BI29" s="46">
        <v>22854</v>
      </c>
      <c r="BJ29" s="67">
        <v>0</v>
      </c>
      <c r="BK29" s="46">
        <v>3845</v>
      </c>
      <c r="BL29" s="65">
        <f t="shared" si="24"/>
        <v>33659</v>
      </c>
      <c r="BM29" s="49">
        <f t="shared" si="11"/>
        <v>46655</v>
      </c>
      <c r="BN29" s="46">
        <f t="shared" si="11"/>
        <v>85236</v>
      </c>
      <c r="BO29" s="46">
        <f t="shared" si="11"/>
        <v>0</v>
      </c>
      <c r="BP29" s="46">
        <f t="shared" si="11"/>
        <v>17903</v>
      </c>
      <c r="BQ29" s="47">
        <f t="shared" si="12"/>
        <v>149794</v>
      </c>
      <c r="BR29" s="68">
        <f t="shared" si="13"/>
        <v>0.31628608339543884</v>
      </c>
    </row>
    <row r="30" spans="1:70" s="1716" customFormat="1" ht="30.75" customHeight="1" thickBot="1">
      <c r="A30" s="1738"/>
      <c r="B30" s="1739"/>
      <c r="C30" s="1739"/>
      <c r="D30" s="1767"/>
      <c r="E30" s="1719" t="s">
        <v>298</v>
      </c>
      <c r="F30" s="1719"/>
      <c r="G30" s="1719"/>
      <c r="H30" s="1739"/>
      <c r="I30" s="1740"/>
      <c r="J30" s="69">
        <v>6000</v>
      </c>
      <c r="K30" s="55">
        <v>200</v>
      </c>
      <c r="L30" s="70">
        <v>0</v>
      </c>
      <c r="M30" s="55">
        <v>0</v>
      </c>
      <c r="N30" s="54">
        <f t="shared" si="14"/>
        <v>6200</v>
      </c>
      <c r="O30" s="69">
        <v>0</v>
      </c>
      <c r="P30" s="55">
        <v>11282</v>
      </c>
      <c r="Q30" s="70">
        <v>0</v>
      </c>
      <c r="R30" s="55">
        <v>0</v>
      </c>
      <c r="S30" s="54">
        <f t="shared" si="15"/>
        <v>11282</v>
      </c>
      <c r="T30" s="69">
        <v>0</v>
      </c>
      <c r="U30" s="55">
        <v>0</v>
      </c>
      <c r="V30" s="70">
        <v>0</v>
      </c>
      <c r="W30" s="55">
        <v>0</v>
      </c>
      <c r="X30" s="54">
        <f t="shared" si="16"/>
        <v>0</v>
      </c>
      <c r="Y30" s="69">
        <v>0</v>
      </c>
      <c r="Z30" s="55">
        <v>2962</v>
      </c>
      <c r="AA30" s="70">
        <v>0</v>
      </c>
      <c r="AB30" s="55">
        <v>2246</v>
      </c>
      <c r="AC30" s="54">
        <f t="shared" si="17"/>
        <v>5208</v>
      </c>
      <c r="AD30" s="69">
        <v>0</v>
      </c>
      <c r="AE30" s="55">
        <v>0</v>
      </c>
      <c r="AF30" s="70">
        <v>0</v>
      </c>
      <c r="AG30" s="55">
        <v>0</v>
      </c>
      <c r="AH30" s="54">
        <f t="shared" si="18"/>
        <v>0</v>
      </c>
      <c r="AI30" s="69">
        <v>0</v>
      </c>
      <c r="AJ30" s="55">
        <v>20902</v>
      </c>
      <c r="AK30" s="70">
        <v>0</v>
      </c>
      <c r="AL30" s="55">
        <v>0</v>
      </c>
      <c r="AM30" s="54">
        <f t="shared" si="19"/>
        <v>20902</v>
      </c>
      <c r="AN30" s="69">
        <v>2150</v>
      </c>
      <c r="AO30" s="55">
        <v>4542</v>
      </c>
      <c r="AP30" s="70">
        <v>0</v>
      </c>
      <c r="AQ30" s="55">
        <v>0</v>
      </c>
      <c r="AR30" s="54">
        <f t="shared" si="20"/>
        <v>6692</v>
      </c>
      <c r="AS30" s="69">
        <v>13225</v>
      </c>
      <c r="AT30" s="55">
        <v>21920</v>
      </c>
      <c r="AU30" s="70">
        <v>0</v>
      </c>
      <c r="AV30" s="55">
        <v>0</v>
      </c>
      <c r="AW30" s="54">
        <f t="shared" si="21"/>
        <v>35145</v>
      </c>
      <c r="AX30" s="69">
        <v>5498</v>
      </c>
      <c r="AY30" s="55">
        <v>11463</v>
      </c>
      <c r="AZ30" s="70">
        <v>0</v>
      </c>
      <c r="BA30" s="55">
        <v>28451</v>
      </c>
      <c r="BB30" s="54">
        <f t="shared" si="22"/>
        <v>45412</v>
      </c>
      <c r="BC30" s="69">
        <v>7207</v>
      </c>
      <c r="BD30" s="55">
        <v>2563</v>
      </c>
      <c r="BE30" s="70">
        <v>0</v>
      </c>
      <c r="BF30" s="55">
        <v>0</v>
      </c>
      <c r="BG30" s="54">
        <f t="shared" si="23"/>
        <v>9770</v>
      </c>
      <c r="BH30" s="69">
        <v>0</v>
      </c>
      <c r="BI30" s="55">
        <v>2700</v>
      </c>
      <c r="BJ30" s="70">
        <v>0</v>
      </c>
      <c r="BK30" s="55">
        <v>0</v>
      </c>
      <c r="BL30" s="54">
        <f t="shared" si="24"/>
        <v>2700</v>
      </c>
      <c r="BM30" s="52">
        <f t="shared" si="11"/>
        <v>34080</v>
      </c>
      <c r="BN30" s="53">
        <f t="shared" si="11"/>
        <v>78534</v>
      </c>
      <c r="BO30" s="53">
        <f t="shared" si="11"/>
        <v>0</v>
      </c>
      <c r="BP30" s="53">
        <f t="shared" si="11"/>
        <v>30697</v>
      </c>
      <c r="BQ30" s="54">
        <f t="shared" si="12"/>
        <v>143311</v>
      </c>
      <c r="BR30" s="61">
        <f t="shared" si="13"/>
        <v>0.30259739974554206</v>
      </c>
    </row>
    <row r="31" spans="1:70" s="1716" customFormat="1" ht="30.75" customHeight="1">
      <c r="A31" s="1747"/>
      <c r="B31" s="1748" t="s">
        <v>299</v>
      </c>
      <c r="C31" s="1748"/>
      <c r="D31" s="1771"/>
      <c r="E31" s="1772" t="s">
        <v>300</v>
      </c>
      <c r="F31" s="1773"/>
      <c r="G31" s="1757"/>
      <c r="H31" s="1772"/>
      <c r="I31" s="1775"/>
      <c r="J31" s="43">
        <v>0</v>
      </c>
      <c r="K31" s="44">
        <v>0</v>
      </c>
      <c r="L31" s="57">
        <v>0</v>
      </c>
      <c r="M31" s="44">
        <v>0</v>
      </c>
      <c r="N31" s="58">
        <f t="shared" si="14"/>
        <v>0</v>
      </c>
      <c r="O31" s="43">
        <v>0</v>
      </c>
      <c r="P31" s="44">
        <v>0</v>
      </c>
      <c r="Q31" s="57">
        <v>0</v>
      </c>
      <c r="R31" s="44">
        <v>13629</v>
      </c>
      <c r="S31" s="58">
        <f t="shared" si="15"/>
        <v>13629</v>
      </c>
      <c r="T31" s="43">
        <v>0</v>
      </c>
      <c r="U31" s="44">
        <v>0</v>
      </c>
      <c r="V31" s="57">
        <v>0</v>
      </c>
      <c r="W31" s="44">
        <v>0</v>
      </c>
      <c r="X31" s="58">
        <f t="shared" si="16"/>
        <v>0</v>
      </c>
      <c r="Y31" s="43">
        <v>0</v>
      </c>
      <c r="Z31" s="44">
        <v>0</v>
      </c>
      <c r="AA31" s="57">
        <v>0</v>
      </c>
      <c r="AB31" s="44">
        <v>0</v>
      </c>
      <c r="AC31" s="58">
        <f t="shared" si="17"/>
        <v>0</v>
      </c>
      <c r="AD31" s="43">
        <v>0</v>
      </c>
      <c r="AE31" s="44">
        <v>0</v>
      </c>
      <c r="AF31" s="57">
        <v>0</v>
      </c>
      <c r="AG31" s="44">
        <v>0</v>
      </c>
      <c r="AH31" s="58">
        <f t="shared" si="18"/>
        <v>0</v>
      </c>
      <c r="AI31" s="43">
        <v>0</v>
      </c>
      <c r="AJ31" s="44">
        <v>0</v>
      </c>
      <c r="AK31" s="57">
        <v>0</v>
      </c>
      <c r="AL31" s="44">
        <v>0</v>
      </c>
      <c r="AM31" s="58">
        <f t="shared" si="19"/>
        <v>0</v>
      </c>
      <c r="AN31" s="43">
        <v>0</v>
      </c>
      <c r="AO31" s="44">
        <v>1852</v>
      </c>
      <c r="AP31" s="57">
        <v>0</v>
      </c>
      <c r="AQ31" s="44">
        <v>0</v>
      </c>
      <c r="AR31" s="58">
        <f t="shared" si="20"/>
        <v>1852</v>
      </c>
      <c r="AS31" s="43">
        <v>0</v>
      </c>
      <c r="AT31" s="44">
        <v>0</v>
      </c>
      <c r="AU31" s="57">
        <v>0</v>
      </c>
      <c r="AV31" s="44">
        <v>0</v>
      </c>
      <c r="AW31" s="58">
        <f t="shared" si="21"/>
        <v>0</v>
      </c>
      <c r="AX31" s="43">
        <v>0</v>
      </c>
      <c r="AY31" s="44">
        <v>0</v>
      </c>
      <c r="AZ31" s="57">
        <v>0</v>
      </c>
      <c r="BA31" s="44">
        <v>60176</v>
      </c>
      <c r="BB31" s="58">
        <f t="shared" si="22"/>
        <v>60176</v>
      </c>
      <c r="BC31" s="43">
        <v>0</v>
      </c>
      <c r="BD31" s="44">
        <v>0</v>
      </c>
      <c r="BE31" s="57">
        <v>0</v>
      </c>
      <c r="BF31" s="44">
        <v>0</v>
      </c>
      <c r="BG31" s="58">
        <f t="shared" si="23"/>
        <v>0</v>
      </c>
      <c r="BH31" s="43">
        <v>0</v>
      </c>
      <c r="BI31" s="44">
        <v>0</v>
      </c>
      <c r="BJ31" s="57">
        <v>0</v>
      </c>
      <c r="BK31" s="44">
        <v>0</v>
      </c>
      <c r="BL31" s="58">
        <f t="shared" si="24"/>
        <v>0</v>
      </c>
      <c r="BM31" s="43">
        <f t="shared" si="11"/>
        <v>0</v>
      </c>
      <c r="BN31" s="44">
        <f t="shared" si="11"/>
        <v>1852</v>
      </c>
      <c r="BO31" s="44">
        <f t="shared" si="11"/>
        <v>0</v>
      </c>
      <c r="BP31" s="44">
        <f t="shared" si="11"/>
        <v>73805</v>
      </c>
      <c r="BQ31" s="45">
        <f t="shared" si="12"/>
        <v>75657</v>
      </c>
      <c r="BR31" s="66">
        <f t="shared" si="13"/>
        <v>0.15974776166901686</v>
      </c>
    </row>
    <row r="32" spans="1:70" s="1716" customFormat="1" ht="30.75" customHeight="1">
      <c r="A32" s="1729"/>
      <c r="B32" s="1657"/>
      <c r="C32" s="1657"/>
      <c r="D32" s="1755"/>
      <c r="E32" s="1761" t="s">
        <v>301</v>
      </c>
      <c r="F32" s="1757"/>
      <c r="G32" s="1757"/>
      <c r="H32" s="1761"/>
      <c r="I32" s="1774"/>
      <c r="J32" s="49">
        <v>0</v>
      </c>
      <c r="K32" s="46">
        <v>0</v>
      </c>
      <c r="L32" s="67">
        <v>0</v>
      </c>
      <c r="M32" s="46">
        <v>0</v>
      </c>
      <c r="N32" s="65">
        <f t="shared" si="14"/>
        <v>0</v>
      </c>
      <c r="O32" s="49">
        <v>0</v>
      </c>
      <c r="P32" s="46"/>
      <c r="Q32" s="67">
        <v>0</v>
      </c>
      <c r="R32" s="46">
        <v>0</v>
      </c>
      <c r="S32" s="65">
        <f t="shared" si="15"/>
        <v>0</v>
      </c>
      <c r="T32" s="49">
        <v>0</v>
      </c>
      <c r="U32" s="46">
        <v>0</v>
      </c>
      <c r="V32" s="67">
        <v>0</v>
      </c>
      <c r="W32" s="46">
        <v>0</v>
      </c>
      <c r="X32" s="65">
        <f t="shared" si="16"/>
        <v>0</v>
      </c>
      <c r="Y32" s="49">
        <v>0</v>
      </c>
      <c r="Z32" s="46">
        <v>0</v>
      </c>
      <c r="AA32" s="67">
        <v>0</v>
      </c>
      <c r="AB32" s="46">
        <v>0</v>
      </c>
      <c r="AC32" s="65">
        <f t="shared" si="17"/>
        <v>0</v>
      </c>
      <c r="AD32" s="49">
        <v>0</v>
      </c>
      <c r="AE32" s="46">
        <v>0</v>
      </c>
      <c r="AF32" s="67">
        <v>0</v>
      </c>
      <c r="AG32" s="46">
        <v>0</v>
      </c>
      <c r="AH32" s="65">
        <f t="shared" si="18"/>
        <v>0</v>
      </c>
      <c r="AI32" s="49">
        <v>0</v>
      </c>
      <c r="AJ32" s="46">
        <v>0</v>
      </c>
      <c r="AK32" s="67">
        <v>0</v>
      </c>
      <c r="AL32" s="46">
        <v>0</v>
      </c>
      <c r="AM32" s="65">
        <f t="shared" si="19"/>
        <v>0</v>
      </c>
      <c r="AN32" s="49">
        <v>0</v>
      </c>
      <c r="AO32" s="46">
        <v>0</v>
      </c>
      <c r="AP32" s="67">
        <v>0</v>
      </c>
      <c r="AQ32" s="46">
        <v>0</v>
      </c>
      <c r="AR32" s="65">
        <f t="shared" si="20"/>
        <v>0</v>
      </c>
      <c r="AS32" s="49">
        <v>0</v>
      </c>
      <c r="AT32" s="46">
        <v>0</v>
      </c>
      <c r="AU32" s="67">
        <v>0</v>
      </c>
      <c r="AV32" s="46">
        <v>0</v>
      </c>
      <c r="AW32" s="65">
        <f t="shared" si="21"/>
        <v>0</v>
      </c>
      <c r="AX32" s="49">
        <v>0</v>
      </c>
      <c r="AY32" s="46">
        <v>0</v>
      </c>
      <c r="AZ32" s="67">
        <v>0</v>
      </c>
      <c r="BA32" s="46">
        <v>0</v>
      </c>
      <c r="BB32" s="65">
        <f t="shared" si="22"/>
        <v>0</v>
      </c>
      <c r="BC32" s="49">
        <v>0</v>
      </c>
      <c r="BD32" s="46">
        <v>0</v>
      </c>
      <c r="BE32" s="67">
        <v>0</v>
      </c>
      <c r="BF32" s="46">
        <v>0</v>
      </c>
      <c r="BG32" s="65">
        <f t="shared" si="23"/>
        <v>0</v>
      </c>
      <c r="BH32" s="49">
        <v>0</v>
      </c>
      <c r="BI32" s="46">
        <v>0</v>
      </c>
      <c r="BJ32" s="67">
        <v>0</v>
      </c>
      <c r="BK32" s="46">
        <v>0</v>
      </c>
      <c r="BL32" s="65">
        <f t="shared" si="24"/>
        <v>0</v>
      </c>
      <c r="BM32" s="49">
        <f t="shared" si="11"/>
        <v>0</v>
      </c>
      <c r="BN32" s="46">
        <f t="shared" si="11"/>
        <v>0</v>
      </c>
      <c r="BO32" s="46">
        <f t="shared" si="11"/>
        <v>0</v>
      </c>
      <c r="BP32" s="46">
        <f t="shared" si="11"/>
        <v>0</v>
      </c>
      <c r="BQ32" s="47">
        <f t="shared" si="12"/>
        <v>0</v>
      </c>
      <c r="BR32" s="68">
        <f t="shared" si="13"/>
        <v>0</v>
      </c>
    </row>
    <row r="33" spans="1:70" s="1716" customFormat="1" ht="30.75" customHeight="1">
      <c r="A33" s="1729"/>
      <c r="B33" s="1657"/>
      <c r="C33" s="1657"/>
      <c r="D33" s="1755"/>
      <c r="E33" s="1761" t="s">
        <v>302</v>
      </c>
      <c r="F33" s="1761"/>
      <c r="G33" s="1761"/>
      <c r="H33" s="1761"/>
      <c r="I33" s="1777"/>
      <c r="J33" s="49">
        <v>0</v>
      </c>
      <c r="K33" s="46">
        <v>0</v>
      </c>
      <c r="L33" s="67">
        <v>0</v>
      </c>
      <c r="M33" s="46">
        <v>0</v>
      </c>
      <c r="N33" s="65">
        <f t="shared" si="14"/>
        <v>0</v>
      </c>
      <c r="O33" s="49">
        <v>0</v>
      </c>
      <c r="P33" s="46">
        <v>0</v>
      </c>
      <c r="Q33" s="67">
        <v>0</v>
      </c>
      <c r="R33" s="46">
        <v>0</v>
      </c>
      <c r="S33" s="65">
        <f t="shared" si="15"/>
        <v>0</v>
      </c>
      <c r="T33" s="49">
        <v>0</v>
      </c>
      <c r="U33" s="46">
        <v>0</v>
      </c>
      <c r="V33" s="67">
        <v>0</v>
      </c>
      <c r="W33" s="46">
        <v>0</v>
      </c>
      <c r="X33" s="65">
        <f t="shared" si="16"/>
        <v>0</v>
      </c>
      <c r="Y33" s="49">
        <v>0</v>
      </c>
      <c r="Z33" s="46">
        <v>0</v>
      </c>
      <c r="AA33" s="67">
        <v>0</v>
      </c>
      <c r="AB33" s="46">
        <v>0</v>
      </c>
      <c r="AC33" s="65">
        <f t="shared" si="17"/>
        <v>0</v>
      </c>
      <c r="AD33" s="49">
        <v>0</v>
      </c>
      <c r="AE33" s="46">
        <v>0</v>
      </c>
      <c r="AF33" s="67">
        <v>0</v>
      </c>
      <c r="AG33" s="46">
        <v>0</v>
      </c>
      <c r="AH33" s="65">
        <f t="shared" si="18"/>
        <v>0</v>
      </c>
      <c r="AI33" s="49">
        <v>0</v>
      </c>
      <c r="AJ33" s="46">
        <v>0</v>
      </c>
      <c r="AK33" s="67">
        <v>0</v>
      </c>
      <c r="AL33" s="46">
        <v>0</v>
      </c>
      <c r="AM33" s="65">
        <f t="shared" si="19"/>
        <v>0</v>
      </c>
      <c r="AN33" s="49">
        <v>0</v>
      </c>
      <c r="AO33" s="46">
        <v>0</v>
      </c>
      <c r="AP33" s="67">
        <v>0</v>
      </c>
      <c r="AQ33" s="46">
        <v>0</v>
      </c>
      <c r="AR33" s="65">
        <f t="shared" si="20"/>
        <v>0</v>
      </c>
      <c r="AS33" s="49">
        <v>0</v>
      </c>
      <c r="AT33" s="46">
        <v>0</v>
      </c>
      <c r="AU33" s="67">
        <v>0</v>
      </c>
      <c r="AV33" s="46">
        <v>0</v>
      </c>
      <c r="AW33" s="65">
        <f t="shared" si="21"/>
        <v>0</v>
      </c>
      <c r="AX33" s="49">
        <v>0</v>
      </c>
      <c r="AY33" s="46">
        <v>0</v>
      </c>
      <c r="AZ33" s="67">
        <v>0</v>
      </c>
      <c r="BA33" s="46">
        <v>0</v>
      </c>
      <c r="BB33" s="65">
        <f t="shared" si="22"/>
        <v>0</v>
      </c>
      <c r="BC33" s="49">
        <v>0</v>
      </c>
      <c r="BD33" s="46">
        <v>0</v>
      </c>
      <c r="BE33" s="67">
        <v>0</v>
      </c>
      <c r="BF33" s="46">
        <v>0</v>
      </c>
      <c r="BG33" s="65">
        <f t="shared" si="23"/>
        <v>0</v>
      </c>
      <c r="BH33" s="49">
        <v>0</v>
      </c>
      <c r="BI33" s="46">
        <v>0</v>
      </c>
      <c r="BJ33" s="67">
        <v>0</v>
      </c>
      <c r="BK33" s="46">
        <v>0</v>
      </c>
      <c r="BL33" s="65">
        <f t="shared" si="24"/>
        <v>0</v>
      </c>
      <c r="BM33" s="49">
        <f t="shared" si="11"/>
        <v>0</v>
      </c>
      <c r="BN33" s="46">
        <f t="shared" si="11"/>
        <v>0</v>
      </c>
      <c r="BO33" s="46">
        <f t="shared" si="11"/>
        <v>0</v>
      </c>
      <c r="BP33" s="46">
        <f t="shared" si="11"/>
        <v>0</v>
      </c>
      <c r="BQ33" s="47">
        <f t="shared" si="12"/>
        <v>0</v>
      </c>
      <c r="BR33" s="68">
        <f t="shared" si="13"/>
        <v>0</v>
      </c>
    </row>
    <row r="34" spans="1:70" s="1716" customFormat="1" ht="30.75" customHeight="1" thickBot="1">
      <c r="A34" s="1738"/>
      <c r="B34" s="1739"/>
      <c r="C34" s="1739"/>
      <c r="D34" s="1755"/>
      <c r="E34" s="1761" t="s">
        <v>303</v>
      </c>
      <c r="F34" s="1757"/>
      <c r="G34" s="1757"/>
      <c r="H34" s="1761"/>
      <c r="I34" s="1774"/>
      <c r="J34" s="52">
        <v>0</v>
      </c>
      <c r="K34" s="53">
        <v>589</v>
      </c>
      <c r="L34" s="59">
        <v>0</v>
      </c>
      <c r="M34" s="53">
        <v>0</v>
      </c>
      <c r="N34" s="71">
        <f t="shared" si="14"/>
        <v>589</v>
      </c>
      <c r="O34" s="52">
        <v>0</v>
      </c>
      <c r="P34" s="53">
        <v>23949</v>
      </c>
      <c r="Q34" s="59">
        <v>0</v>
      </c>
      <c r="R34" s="53">
        <v>0</v>
      </c>
      <c r="S34" s="71">
        <f t="shared" si="15"/>
        <v>23949</v>
      </c>
      <c r="T34" s="52">
        <v>0</v>
      </c>
      <c r="U34" s="53">
        <v>0</v>
      </c>
      <c r="V34" s="59">
        <v>0</v>
      </c>
      <c r="W34" s="53">
        <v>0</v>
      </c>
      <c r="X34" s="71">
        <f t="shared" si="16"/>
        <v>0</v>
      </c>
      <c r="Y34" s="52">
        <v>0</v>
      </c>
      <c r="Z34" s="53">
        <v>0</v>
      </c>
      <c r="AA34" s="59">
        <v>0</v>
      </c>
      <c r="AB34" s="53">
        <v>0</v>
      </c>
      <c r="AC34" s="71">
        <f t="shared" si="17"/>
        <v>0</v>
      </c>
      <c r="AD34" s="52">
        <v>0</v>
      </c>
      <c r="AE34" s="53">
        <v>0</v>
      </c>
      <c r="AF34" s="59">
        <v>0</v>
      </c>
      <c r="AG34" s="53">
        <v>0</v>
      </c>
      <c r="AH34" s="71">
        <f t="shared" si="18"/>
        <v>0</v>
      </c>
      <c r="AI34" s="52">
        <v>0</v>
      </c>
      <c r="AJ34" s="53">
        <v>0</v>
      </c>
      <c r="AK34" s="59">
        <v>0</v>
      </c>
      <c r="AL34" s="53">
        <v>0</v>
      </c>
      <c r="AM34" s="71">
        <f t="shared" si="19"/>
        <v>0</v>
      </c>
      <c r="AN34" s="52">
        <v>0</v>
      </c>
      <c r="AO34" s="53">
        <v>0</v>
      </c>
      <c r="AP34" s="59">
        <v>0</v>
      </c>
      <c r="AQ34" s="53">
        <v>0</v>
      </c>
      <c r="AR34" s="71">
        <f t="shared" si="20"/>
        <v>0</v>
      </c>
      <c r="AS34" s="52">
        <v>1801</v>
      </c>
      <c r="AT34" s="53">
        <v>479</v>
      </c>
      <c r="AU34" s="59">
        <v>0</v>
      </c>
      <c r="AV34" s="53">
        <v>6</v>
      </c>
      <c r="AW34" s="71">
        <f t="shared" si="21"/>
        <v>2286</v>
      </c>
      <c r="AX34" s="52">
        <v>0</v>
      </c>
      <c r="AY34" s="53">
        <v>2063</v>
      </c>
      <c r="AZ34" s="59">
        <v>0</v>
      </c>
      <c r="BA34" s="53">
        <v>0</v>
      </c>
      <c r="BB34" s="71">
        <f t="shared" si="22"/>
        <v>2063</v>
      </c>
      <c r="BC34" s="52">
        <v>16644</v>
      </c>
      <c r="BD34" s="53">
        <v>0</v>
      </c>
      <c r="BE34" s="59">
        <v>0</v>
      </c>
      <c r="BF34" s="53">
        <v>0</v>
      </c>
      <c r="BG34" s="71">
        <f t="shared" si="23"/>
        <v>16644</v>
      </c>
      <c r="BH34" s="52">
        <v>0</v>
      </c>
      <c r="BI34" s="53">
        <v>0</v>
      </c>
      <c r="BJ34" s="59">
        <v>0</v>
      </c>
      <c r="BK34" s="53">
        <v>0</v>
      </c>
      <c r="BL34" s="71">
        <f t="shared" si="24"/>
        <v>0</v>
      </c>
      <c r="BM34" s="52">
        <f t="shared" si="11"/>
        <v>18445</v>
      </c>
      <c r="BN34" s="53">
        <f t="shared" si="11"/>
        <v>27080</v>
      </c>
      <c r="BO34" s="53">
        <f t="shared" si="11"/>
        <v>0</v>
      </c>
      <c r="BP34" s="53">
        <f t="shared" si="11"/>
        <v>6</v>
      </c>
      <c r="BQ34" s="54">
        <f t="shared" si="12"/>
        <v>45531</v>
      </c>
      <c r="BR34" s="61">
        <f t="shared" si="13"/>
        <v>9.6137506596243663E-2</v>
      </c>
    </row>
    <row r="35" spans="1:70" s="1716" customFormat="1" ht="30.75" customHeight="1" thickBot="1">
      <c r="A35" s="1778"/>
      <c r="B35" s="1779" t="s">
        <v>304</v>
      </c>
      <c r="C35" s="1779"/>
      <c r="D35" s="1779"/>
      <c r="E35" s="1779"/>
      <c r="F35" s="1780"/>
      <c r="G35" s="1780"/>
      <c r="H35" s="1779"/>
      <c r="I35" s="1781"/>
      <c r="J35" s="72">
        <v>0</v>
      </c>
      <c r="K35" s="73">
        <v>0</v>
      </c>
      <c r="L35" s="74">
        <v>0</v>
      </c>
      <c r="M35" s="73">
        <v>0</v>
      </c>
      <c r="N35" s="75">
        <f t="shared" si="14"/>
        <v>0</v>
      </c>
      <c r="O35" s="72">
        <v>0</v>
      </c>
      <c r="P35" s="73">
        <v>0</v>
      </c>
      <c r="Q35" s="74">
        <v>0</v>
      </c>
      <c r="R35" s="73">
        <v>0</v>
      </c>
      <c r="S35" s="75">
        <f t="shared" si="15"/>
        <v>0</v>
      </c>
      <c r="T35" s="72">
        <v>0</v>
      </c>
      <c r="U35" s="73">
        <v>0</v>
      </c>
      <c r="V35" s="74">
        <v>0</v>
      </c>
      <c r="W35" s="73">
        <v>0</v>
      </c>
      <c r="X35" s="75">
        <f t="shared" si="16"/>
        <v>0</v>
      </c>
      <c r="Y35" s="72">
        <v>0</v>
      </c>
      <c r="Z35" s="73">
        <v>0</v>
      </c>
      <c r="AA35" s="74">
        <v>0</v>
      </c>
      <c r="AB35" s="73">
        <v>0</v>
      </c>
      <c r="AC35" s="75">
        <f t="shared" si="17"/>
        <v>0</v>
      </c>
      <c r="AD35" s="72">
        <v>0</v>
      </c>
      <c r="AE35" s="73">
        <v>0</v>
      </c>
      <c r="AF35" s="74">
        <v>0</v>
      </c>
      <c r="AG35" s="73">
        <v>0</v>
      </c>
      <c r="AH35" s="75">
        <f t="shared" si="18"/>
        <v>0</v>
      </c>
      <c r="AI35" s="72">
        <v>0</v>
      </c>
      <c r="AJ35" s="73">
        <v>0</v>
      </c>
      <c r="AK35" s="74">
        <v>0</v>
      </c>
      <c r="AL35" s="73">
        <v>0</v>
      </c>
      <c r="AM35" s="75">
        <f t="shared" si="19"/>
        <v>0</v>
      </c>
      <c r="AN35" s="72">
        <v>0</v>
      </c>
      <c r="AO35" s="73">
        <v>0</v>
      </c>
      <c r="AP35" s="74">
        <v>0</v>
      </c>
      <c r="AQ35" s="73">
        <v>0</v>
      </c>
      <c r="AR35" s="75">
        <f t="shared" si="20"/>
        <v>0</v>
      </c>
      <c r="AS35" s="72">
        <v>18558</v>
      </c>
      <c r="AT35" s="73">
        <v>0</v>
      </c>
      <c r="AU35" s="74">
        <v>0</v>
      </c>
      <c r="AV35" s="73">
        <v>240</v>
      </c>
      <c r="AW35" s="75">
        <f t="shared" si="21"/>
        <v>18798</v>
      </c>
      <c r="AX35" s="72">
        <v>0</v>
      </c>
      <c r="AY35" s="73">
        <v>0</v>
      </c>
      <c r="AZ35" s="74">
        <v>0</v>
      </c>
      <c r="BA35" s="73">
        <v>0</v>
      </c>
      <c r="BB35" s="75">
        <f t="shared" si="22"/>
        <v>0</v>
      </c>
      <c r="BC35" s="72">
        <v>0</v>
      </c>
      <c r="BD35" s="73">
        <v>0</v>
      </c>
      <c r="BE35" s="74">
        <v>0</v>
      </c>
      <c r="BF35" s="73">
        <v>0</v>
      </c>
      <c r="BG35" s="75">
        <f t="shared" si="23"/>
        <v>0</v>
      </c>
      <c r="BH35" s="72">
        <v>0</v>
      </c>
      <c r="BI35" s="73">
        <v>0</v>
      </c>
      <c r="BJ35" s="74">
        <v>0</v>
      </c>
      <c r="BK35" s="73">
        <v>0</v>
      </c>
      <c r="BL35" s="75">
        <f t="shared" si="24"/>
        <v>0</v>
      </c>
      <c r="BM35" s="151">
        <f t="shared" si="11"/>
        <v>18558</v>
      </c>
      <c r="BN35" s="151">
        <f t="shared" si="11"/>
        <v>0</v>
      </c>
      <c r="BO35" s="151">
        <f t="shared" si="11"/>
        <v>0</v>
      </c>
      <c r="BP35" s="151">
        <f t="shared" si="11"/>
        <v>240</v>
      </c>
      <c r="BQ35" s="152">
        <f t="shared" si="12"/>
        <v>18798</v>
      </c>
      <c r="BR35" s="48">
        <f t="shared" si="13"/>
        <v>3.9691481605855096E-2</v>
      </c>
    </row>
    <row r="36" spans="1:70" s="1716" customFormat="1" ht="30.75" customHeight="1">
      <c r="A36" s="1747"/>
      <c r="B36" s="1748" t="s">
        <v>305</v>
      </c>
      <c r="C36" s="1748"/>
      <c r="D36" s="1771"/>
      <c r="E36" s="1772" t="s">
        <v>306</v>
      </c>
      <c r="F36" s="1773"/>
      <c r="G36" s="1757"/>
      <c r="H36" s="1772"/>
      <c r="I36" s="1775"/>
      <c r="J36" s="43">
        <v>0</v>
      </c>
      <c r="K36" s="44">
        <v>0</v>
      </c>
      <c r="L36" s="57">
        <v>111044</v>
      </c>
      <c r="M36" s="44">
        <v>0</v>
      </c>
      <c r="N36" s="58">
        <f t="shared" si="14"/>
        <v>111044</v>
      </c>
      <c r="O36" s="43">
        <v>0</v>
      </c>
      <c r="P36" s="44">
        <v>8402</v>
      </c>
      <c r="Q36" s="57">
        <v>24280</v>
      </c>
      <c r="R36" s="44">
        <v>15692</v>
      </c>
      <c r="S36" s="58">
        <f t="shared" si="15"/>
        <v>48374</v>
      </c>
      <c r="T36" s="43">
        <v>0</v>
      </c>
      <c r="U36" s="44">
        <v>0</v>
      </c>
      <c r="V36" s="57">
        <v>0</v>
      </c>
      <c r="W36" s="44">
        <v>0</v>
      </c>
      <c r="X36" s="58">
        <f t="shared" si="16"/>
        <v>0</v>
      </c>
      <c r="Y36" s="43">
        <v>0</v>
      </c>
      <c r="Z36" s="44">
        <v>0</v>
      </c>
      <c r="AA36" s="57">
        <v>0</v>
      </c>
      <c r="AB36" s="44">
        <v>0</v>
      </c>
      <c r="AC36" s="58">
        <f t="shared" si="17"/>
        <v>0</v>
      </c>
      <c r="AD36" s="43">
        <v>0</v>
      </c>
      <c r="AE36" s="44">
        <v>0</v>
      </c>
      <c r="AF36" s="57">
        <v>0</v>
      </c>
      <c r="AG36" s="44">
        <v>6161</v>
      </c>
      <c r="AH36" s="58">
        <f t="shared" si="18"/>
        <v>6161</v>
      </c>
      <c r="AI36" s="43">
        <v>0</v>
      </c>
      <c r="AJ36" s="44">
        <v>0</v>
      </c>
      <c r="AK36" s="57">
        <v>0</v>
      </c>
      <c r="AL36" s="44">
        <v>0</v>
      </c>
      <c r="AM36" s="58">
        <f t="shared" si="19"/>
        <v>0</v>
      </c>
      <c r="AN36" s="43">
        <v>0</v>
      </c>
      <c r="AO36" s="44">
        <v>0</v>
      </c>
      <c r="AP36" s="57">
        <v>59279</v>
      </c>
      <c r="AQ36" s="44">
        <v>46780</v>
      </c>
      <c r="AR36" s="58">
        <f t="shared" si="20"/>
        <v>106059</v>
      </c>
      <c r="AS36" s="43">
        <v>0</v>
      </c>
      <c r="AT36" s="44">
        <v>109480</v>
      </c>
      <c r="AU36" s="57">
        <v>89807</v>
      </c>
      <c r="AV36" s="44">
        <v>60310</v>
      </c>
      <c r="AW36" s="58">
        <f t="shared" si="21"/>
        <v>259597</v>
      </c>
      <c r="AX36" s="43">
        <v>0</v>
      </c>
      <c r="AY36" s="44">
        <v>0</v>
      </c>
      <c r="AZ36" s="57">
        <v>63857</v>
      </c>
      <c r="BA36" s="44">
        <v>0</v>
      </c>
      <c r="BB36" s="58">
        <f t="shared" si="22"/>
        <v>63857</v>
      </c>
      <c r="BC36" s="43">
        <v>0</v>
      </c>
      <c r="BD36" s="44">
        <v>0</v>
      </c>
      <c r="BE36" s="57">
        <v>67633</v>
      </c>
      <c r="BF36" s="44">
        <v>2450</v>
      </c>
      <c r="BG36" s="58">
        <f t="shared" si="23"/>
        <v>70083</v>
      </c>
      <c r="BH36" s="43">
        <v>0</v>
      </c>
      <c r="BI36" s="44">
        <v>0</v>
      </c>
      <c r="BJ36" s="57">
        <v>26118</v>
      </c>
      <c r="BK36" s="44">
        <v>0</v>
      </c>
      <c r="BL36" s="58">
        <f t="shared" si="24"/>
        <v>26118</v>
      </c>
      <c r="BM36" s="43">
        <f t="shared" si="11"/>
        <v>0</v>
      </c>
      <c r="BN36" s="44">
        <f t="shared" si="11"/>
        <v>117882</v>
      </c>
      <c r="BO36" s="44">
        <f t="shared" si="11"/>
        <v>442018</v>
      </c>
      <c r="BP36" s="44">
        <f t="shared" si="11"/>
        <v>131393</v>
      </c>
      <c r="BQ36" s="45">
        <f t="shared" si="12"/>
        <v>691293</v>
      </c>
      <c r="BR36" s="66">
        <f t="shared" si="13"/>
        <v>1.4596469514712411</v>
      </c>
    </row>
    <row r="37" spans="1:70" s="1716" customFormat="1" ht="30.75" customHeight="1">
      <c r="A37" s="1729"/>
      <c r="B37" s="1657"/>
      <c r="C37" s="1657"/>
      <c r="D37" s="1755"/>
      <c r="E37" s="1757" t="s">
        <v>307</v>
      </c>
      <c r="F37" s="1757"/>
      <c r="G37" s="1757"/>
      <c r="H37" s="1761"/>
      <c r="I37" s="1774"/>
      <c r="J37" s="49">
        <v>0</v>
      </c>
      <c r="K37" s="46">
        <v>0</v>
      </c>
      <c r="L37" s="67">
        <v>0</v>
      </c>
      <c r="M37" s="46">
        <v>0</v>
      </c>
      <c r="N37" s="65">
        <f t="shared" si="14"/>
        <v>0</v>
      </c>
      <c r="O37" s="49">
        <v>274617</v>
      </c>
      <c r="P37" s="46">
        <v>268265</v>
      </c>
      <c r="Q37" s="67">
        <v>0</v>
      </c>
      <c r="R37" s="46">
        <v>13299</v>
      </c>
      <c r="S37" s="65">
        <f t="shared" si="15"/>
        <v>556181</v>
      </c>
      <c r="T37" s="49">
        <v>0</v>
      </c>
      <c r="U37" s="46">
        <v>0</v>
      </c>
      <c r="V37" s="67">
        <v>0</v>
      </c>
      <c r="W37" s="46">
        <v>0</v>
      </c>
      <c r="X37" s="65">
        <f t="shared" si="16"/>
        <v>0</v>
      </c>
      <c r="Y37" s="49">
        <v>0</v>
      </c>
      <c r="Z37" s="46">
        <v>0</v>
      </c>
      <c r="AA37" s="67">
        <v>0</v>
      </c>
      <c r="AB37" s="46">
        <v>0</v>
      </c>
      <c r="AC37" s="65">
        <f t="shared" si="17"/>
        <v>0</v>
      </c>
      <c r="AD37" s="49">
        <v>0</v>
      </c>
      <c r="AE37" s="46">
        <v>0</v>
      </c>
      <c r="AF37" s="67">
        <v>0</v>
      </c>
      <c r="AG37" s="46">
        <v>0</v>
      </c>
      <c r="AH37" s="65">
        <f t="shared" si="18"/>
        <v>0</v>
      </c>
      <c r="AI37" s="49">
        <v>0</v>
      </c>
      <c r="AJ37" s="46">
        <v>0</v>
      </c>
      <c r="AK37" s="67">
        <v>0</v>
      </c>
      <c r="AL37" s="46">
        <v>0</v>
      </c>
      <c r="AM37" s="65">
        <f t="shared" si="19"/>
        <v>0</v>
      </c>
      <c r="AN37" s="49">
        <v>95347</v>
      </c>
      <c r="AO37" s="46">
        <v>264995</v>
      </c>
      <c r="AP37" s="67">
        <v>5000</v>
      </c>
      <c r="AQ37" s="46">
        <v>16279</v>
      </c>
      <c r="AR37" s="65">
        <f t="shared" si="20"/>
        <v>381621</v>
      </c>
      <c r="AS37" s="49">
        <v>0</v>
      </c>
      <c r="AT37" s="46">
        <v>65034</v>
      </c>
      <c r="AU37" s="67">
        <v>0</v>
      </c>
      <c r="AV37" s="46">
        <v>0</v>
      </c>
      <c r="AW37" s="65">
        <f t="shared" si="21"/>
        <v>65034</v>
      </c>
      <c r="AX37" s="49">
        <v>0</v>
      </c>
      <c r="AY37" s="46">
        <v>0</v>
      </c>
      <c r="AZ37" s="67">
        <v>0</v>
      </c>
      <c r="BA37" s="46">
        <v>0</v>
      </c>
      <c r="BB37" s="65">
        <f t="shared" si="22"/>
        <v>0</v>
      </c>
      <c r="BC37" s="49">
        <v>0</v>
      </c>
      <c r="BD37" s="46">
        <v>0</v>
      </c>
      <c r="BE37" s="67">
        <v>0</v>
      </c>
      <c r="BF37" s="46">
        <v>0</v>
      </c>
      <c r="BG37" s="65">
        <f t="shared" si="23"/>
        <v>0</v>
      </c>
      <c r="BH37" s="49">
        <v>0</v>
      </c>
      <c r="BI37" s="46">
        <v>0</v>
      </c>
      <c r="BJ37" s="67">
        <v>0</v>
      </c>
      <c r="BK37" s="46">
        <v>0</v>
      </c>
      <c r="BL37" s="65">
        <f t="shared" si="24"/>
        <v>0</v>
      </c>
      <c r="BM37" s="49">
        <f t="shared" si="11"/>
        <v>369964</v>
      </c>
      <c r="BN37" s="46">
        <f t="shared" si="11"/>
        <v>598294</v>
      </c>
      <c r="BO37" s="46">
        <f t="shared" si="11"/>
        <v>5000</v>
      </c>
      <c r="BP37" s="46">
        <f t="shared" si="11"/>
        <v>29578</v>
      </c>
      <c r="BQ37" s="47">
        <f t="shared" si="12"/>
        <v>1002836</v>
      </c>
      <c r="BR37" s="68">
        <f t="shared" si="13"/>
        <v>2.1174617857053573</v>
      </c>
    </row>
    <row r="38" spans="1:70" s="1716" customFormat="1" ht="30.75" customHeight="1">
      <c r="A38" s="1729"/>
      <c r="B38" s="1657"/>
      <c r="C38" s="1657"/>
      <c r="D38" s="1782"/>
      <c r="E38" s="1763" t="s">
        <v>308</v>
      </c>
      <c r="F38" s="1783"/>
      <c r="G38" s="1764"/>
      <c r="H38" s="1765" t="s">
        <v>341</v>
      </c>
      <c r="I38" s="1766"/>
      <c r="J38" s="156">
        <v>0</v>
      </c>
      <c r="K38" s="157">
        <v>0</v>
      </c>
      <c r="L38" s="162">
        <v>0</v>
      </c>
      <c r="M38" s="157">
        <v>0</v>
      </c>
      <c r="N38" s="171">
        <f t="shared" si="14"/>
        <v>0</v>
      </c>
      <c r="O38" s="156">
        <v>363392</v>
      </c>
      <c r="P38" s="157">
        <v>149888</v>
      </c>
      <c r="Q38" s="162">
        <v>259392</v>
      </c>
      <c r="R38" s="157">
        <v>93792</v>
      </c>
      <c r="S38" s="171">
        <f t="shared" si="15"/>
        <v>866464</v>
      </c>
      <c r="T38" s="156">
        <v>0</v>
      </c>
      <c r="U38" s="157">
        <v>0</v>
      </c>
      <c r="V38" s="162">
        <v>0</v>
      </c>
      <c r="W38" s="157">
        <v>0</v>
      </c>
      <c r="X38" s="171">
        <f t="shared" si="16"/>
        <v>0</v>
      </c>
      <c r="Y38" s="156">
        <v>0</v>
      </c>
      <c r="Z38" s="157">
        <v>0</v>
      </c>
      <c r="AA38" s="162">
        <v>0</v>
      </c>
      <c r="AB38" s="157">
        <v>0</v>
      </c>
      <c r="AC38" s="171">
        <f t="shared" si="17"/>
        <v>0</v>
      </c>
      <c r="AD38" s="156">
        <v>37728</v>
      </c>
      <c r="AE38" s="157">
        <v>28896</v>
      </c>
      <c r="AF38" s="162">
        <v>63520</v>
      </c>
      <c r="AG38" s="157">
        <v>11904</v>
      </c>
      <c r="AH38" s="171">
        <f t="shared" si="18"/>
        <v>142048</v>
      </c>
      <c r="AI38" s="156">
        <v>0</v>
      </c>
      <c r="AJ38" s="157">
        <v>104608</v>
      </c>
      <c r="AK38" s="162">
        <v>0</v>
      </c>
      <c r="AL38" s="157">
        <v>29088</v>
      </c>
      <c r="AM38" s="171">
        <f t="shared" si="19"/>
        <v>133696</v>
      </c>
      <c r="AN38" s="156">
        <v>0</v>
      </c>
      <c r="AO38" s="157">
        <v>0</v>
      </c>
      <c r="AP38" s="162">
        <v>0</v>
      </c>
      <c r="AQ38" s="157">
        <v>0</v>
      </c>
      <c r="AR38" s="171">
        <f t="shared" si="20"/>
        <v>0</v>
      </c>
      <c r="AS38" s="156">
        <v>2089088</v>
      </c>
      <c r="AT38" s="157">
        <v>1190048</v>
      </c>
      <c r="AU38" s="162">
        <v>712032</v>
      </c>
      <c r="AV38" s="157">
        <v>1342400</v>
      </c>
      <c r="AW38" s="171">
        <f t="shared" si="21"/>
        <v>5333568</v>
      </c>
      <c r="AX38" s="156">
        <v>321520</v>
      </c>
      <c r="AY38" s="157">
        <v>56896</v>
      </c>
      <c r="AZ38" s="162">
        <v>393616</v>
      </c>
      <c r="BA38" s="157">
        <v>93728</v>
      </c>
      <c r="BB38" s="171">
        <f t="shared" si="22"/>
        <v>865760</v>
      </c>
      <c r="BC38" s="156">
        <v>133696</v>
      </c>
      <c r="BD38" s="157">
        <v>0</v>
      </c>
      <c r="BE38" s="162">
        <v>59904</v>
      </c>
      <c r="BF38" s="157">
        <v>32</v>
      </c>
      <c r="BG38" s="171">
        <f t="shared" si="23"/>
        <v>193632</v>
      </c>
      <c r="BH38" s="156">
        <v>321120</v>
      </c>
      <c r="BI38" s="157">
        <v>95136</v>
      </c>
      <c r="BJ38" s="162">
        <v>115392</v>
      </c>
      <c r="BK38" s="157">
        <v>30720</v>
      </c>
      <c r="BL38" s="171">
        <f t="shared" si="24"/>
        <v>562368</v>
      </c>
      <c r="BM38" s="156">
        <f t="shared" si="11"/>
        <v>3266544</v>
      </c>
      <c r="BN38" s="157">
        <f t="shared" si="11"/>
        <v>1625472</v>
      </c>
      <c r="BO38" s="157">
        <f t="shared" si="11"/>
        <v>1603856</v>
      </c>
      <c r="BP38" s="157">
        <f t="shared" si="11"/>
        <v>1601664</v>
      </c>
      <c r="BQ38" s="158">
        <f t="shared" si="12"/>
        <v>8097536</v>
      </c>
      <c r="BR38" s="51">
        <f t="shared" si="13"/>
        <v>17.0977338651319</v>
      </c>
    </row>
    <row r="39" spans="1:70" s="1716" customFormat="1" ht="30.75" customHeight="1">
      <c r="A39" s="1729"/>
      <c r="B39" s="1657"/>
      <c r="C39" s="1657"/>
      <c r="D39" s="1762"/>
      <c r="E39" s="1784"/>
      <c r="F39" s="1785"/>
      <c r="G39" s="1786"/>
      <c r="H39" s="1787" t="s">
        <v>342</v>
      </c>
      <c r="I39" s="1788"/>
      <c r="J39" s="172">
        <v>0</v>
      </c>
      <c r="K39" s="173">
        <v>0</v>
      </c>
      <c r="L39" s="174">
        <v>0</v>
      </c>
      <c r="M39" s="173">
        <v>0</v>
      </c>
      <c r="N39" s="175">
        <f t="shared" si="14"/>
        <v>0</v>
      </c>
      <c r="O39" s="172">
        <v>3922</v>
      </c>
      <c r="P39" s="173">
        <v>1064</v>
      </c>
      <c r="Q39" s="174">
        <v>2348</v>
      </c>
      <c r="R39" s="173">
        <v>391</v>
      </c>
      <c r="S39" s="175">
        <f t="shared" si="15"/>
        <v>7725</v>
      </c>
      <c r="T39" s="172">
        <v>0</v>
      </c>
      <c r="U39" s="173">
        <v>0</v>
      </c>
      <c r="V39" s="174">
        <v>0</v>
      </c>
      <c r="W39" s="173">
        <v>0</v>
      </c>
      <c r="X39" s="175">
        <f t="shared" si="16"/>
        <v>0</v>
      </c>
      <c r="Y39" s="172">
        <v>0</v>
      </c>
      <c r="Z39" s="173">
        <v>0</v>
      </c>
      <c r="AA39" s="174">
        <v>0</v>
      </c>
      <c r="AB39" s="173">
        <v>0</v>
      </c>
      <c r="AC39" s="175">
        <f t="shared" si="17"/>
        <v>0</v>
      </c>
      <c r="AD39" s="172">
        <v>311</v>
      </c>
      <c r="AE39" s="173">
        <v>281</v>
      </c>
      <c r="AF39" s="174">
        <v>649</v>
      </c>
      <c r="AG39" s="173">
        <v>144</v>
      </c>
      <c r="AH39" s="175">
        <f t="shared" si="18"/>
        <v>1385</v>
      </c>
      <c r="AI39" s="172">
        <v>0</v>
      </c>
      <c r="AJ39" s="173">
        <v>187</v>
      </c>
      <c r="AK39" s="174">
        <v>0</v>
      </c>
      <c r="AL39" s="173">
        <v>7</v>
      </c>
      <c r="AM39" s="175">
        <f t="shared" si="19"/>
        <v>194</v>
      </c>
      <c r="AN39" s="172">
        <v>0</v>
      </c>
      <c r="AO39" s="173">
        <v>0</v>
      </c>
      <c r="AP39" s="174">
        <v>0</v>
      </c>
      <c r="AQ39" s="173">
        <v>0</v>
      </c>
      <c r="AR39" s="175">
        <f t="shared" si="20"/>
        <v>0</v>
      </c>
      <c r="AS39" s="172">
        <v>14410</v>
      </c>
      <c r="AT39" s="173">
        <v>4993</v>
      </c>
      <c r="AU39" s="174">
        <v>2343</v>
      </c>
      <c r="AV39" s="173">
        <v>2654</v>
      </c>
      <c r="AW39" s="175">
        <f t="shared" si="21"/>
        <v>24400</v>
      </c>
      <c r="AX39" s="172">
        <v>1845</v>
      </c>
      <c r="AY39" s="173">
        <v>46</v>
      </c>
      <c r="AZ39" s="174">
        <v>1783</v>
      </c>
      <c r="BA39" s="173">
        <v>759</v>
      </c>
      <c r="BB39" s="175">
        <f t="shared" si="22"/>
        <v>4433</v>
      </c>
      <c r="BC39" s="172">
        <v>2228</v>
      </c>
      <c r="BD39" s="173">
        <v>0</v>
      </c>
      <c r="BE39" s="174">
        <v>276</v>
      </c>
      <c r="BF39" s="173">
        <v>1</v>
      </c>
      <c r="BG39" s="175">
        <f t="shared" si="23"/>
        <v>2505</v>
      </c>
      <c r="BH39" s="172">
        <v>5643</v>
      </c>
      <c r="BI39" s="173">
        <v>235</v>
      </c>
      <c r="BJ39" s="174">
        <v>1002</v>
      </c>
      <c r="BK39" s="173">
        <v>54</v>
      </c>
      <c r="BL39" s="175">
        <f t="shared" si="24"/>
        <v>6934</v>
      </c>
      <c r="BM39" s="172">
        <f t="shared" si="11"/>
        <v>28359</v>
      </c>
      <c r="BN39" s="173">
        <f t="shared" si="11"/>
        <v>6806</v>
      </c>
      <c r="BO39" s="173">
        <f t="shared" si="11"/>
        <v>8401</v>
      </c>
      <c r="BP39" s="173">
        <f t="shared" si="11"/>
        <v>4010</v>
      </c>
      <c r="BQ39" s="176">
        <f t="shared" si="12"/>
        <v>47576</v>
      </c>
      <c r="BR39" s="77"/>
    </row>
    <row r="40" spans="1:70" s="1716" customFormat="1" ht="30.75" customHeight="1">
      <c r="A40" s="1729"/>
      <c r="B40" s="1657"/>
      <c r="C40" s="1657"/>
      <c r="D40" s="1762"/>
      <c r="E40" s="1784"/>
      <c r="F40" s="1785"/>
      <c r="G40" s="1786"/>
      <c r="H40" s="1787" t="s">
        <v>343</v>
      </c>
      <c r="I40" s="1788"/>
      <c r="J40" s="172">
        <v>0</v>
      </c>
      <c r="K40" s="173">
        <v>0</v>
      </c>
      <c r="L40" s="174">
        <v>0</v>
      </c>
      <c r="M40" s="173">
        <v>0</v>
      </c>
      <c r="N40" s="175">
        <f t="shared" si="14"/>
        <v>0</v>
      </c>
      <c r="O40" s="172">
        <v>3717</v>
      </c>
      <c r="P40" s="173">
        <v>1810</v>
      </c>
      <c r="Q40" s="174">
        <v>2879</v>
      </c>
      <c r="R40" s="173">
        <v>1270</v>
      </c>
      <c r="S40" s="175">
        <f t="shared" si="15"/>
        <v>9676</v>
      </c>
      <c r="T40" s="172">
        <v>0</v>
      </c>
      <c r="U40" s="173">
        <v>0</v>
      </c>
      <c r="V40" s="174">
        <v>0</v>
      </c>
      <c r="W40" s="173">
        <v>0</v>
      </c>
      <c r="X40" s="175">
        <f t="shared" si="16"/>
        <v>0</v>
      </c>
      <c r="Y40" s="172">
        <v>0</v>
      </c>
      <c r="Z40" s="173">
        <v>0</v>
      </c>
      <c r="AA40" s="174">
        <v>0</v>
      </c>
      <c r="AB40" s="173">
        <v>0</v>
      </c>
      <c r="AC40" s="175">
        <f t="shared" si="17"/>
        <v>0</v>
      </c>
      <c r="AD40" s="172">
        <v>434</v>
      </c>
      <c r="AE40" s="173">
        <v>311</v>
      </c>
      <c r="AF40" s="174">
        <v>668</v>
      </c>
      <c r="AG40" s="173">
        <v>114</v>
      </c>
      <c r="AH40" s="175">
        <f t="shared" si="18"/>
        <v>1527</v>
      </c>
      <c r="AI40" s="172">
        <v>0</v>
      </c>
      <c r="AJ40" s="173">
        <v>1541</v>
      </c>
      <c r="AK40" s="174">
        <v>0</v>
      </c>
      <c r="AL40" s="173">
        <v>451</v>
      </c>
      <c r="AM40" s="175">
        <f t="shared" si="19"/>
        <v>1992</v>
      </c>
      <c r="AN40" s="172">
        <v>0</v>
      </c>
      <c r="AO40" s="173">
        <v>0</v>
      </c>
      <c r="AP40" s="174">
        <v>0</v>
      </c>
      <c r="AQ40" s="173">
        <v>0</v>
      </c>
      <c r="AR40" s="175">
        <f t="shared" si="20"/>
        <v>0</v>
      </c>
      <c r="AS40" s="172">
        <v>25437</v>
      </c>
      <c r="AT40" s="173">
        <v>16098</v>
      </c>
      <c r="AU40" s="174">
        <v>9954</v>
      </c>
      <c r="AV40" s="173">
        <v>19648</v>
      </c>
      <c r="AW40" s="175">
        <f t="shared" si="21"/>
        <v>71137</v>
      </c>
      <c r="AX40" s="172">
        <v>4548</v>
      </c>
      <c r="AY40" s="173">
        <v>866</v>
      </c>
      <c r="AZ40" s="174">
        <v>5769</v>
      </c>
      <c r="BA40" s="173">
        <v>1085</v>
      </c>
      <c r="BB40" s="175">
        <f t="shared" si="22"/>
        <v>12268</v>
      </c>
      <c r="BC40" s="172">
        <v>945</v>
      </c>
      <c r="BD40" s="173">
        <v>0</v>
      </c>
      <c r="BE40" s="174">
        <v>798</v>
      </c>
      <c r="BF40" s="173">
        <v>0</v>
      </c>
      <c r="BG40" s="175">
        <f t="shared" si="23"/>
        <v>1743</v>
      </c>
      <c r="BH40" s="172">
        <v>2196</v>
      </c>
      <c r="BI40" s="173">
        <v>1369</v>
      </c>
      <c r="BJ40" s="174">
        <v>1302</v>
      </c>
      <c r="BK40" s="173">
        <v>453</v>
      </c>
      <c r="BL40" s="175">
        <f t="shared" si="24"/>
        <v>5320</v>
      </c>
      <c r="BM40" s="172">
        <f t="shared" si="11"/>
        <v>37277</v>
      </c>
      <c r="BN40" s="173">
        <f t="shared" si="11"/>
        <v>21995</v>
      </c>
      <c r="BO40" s="173">
        <f t="shared" si="11"/>
        <v>21370</v>
      </c>
      <c r="BP40" s="173">
        <f t="shared" si="11"/>
        <v>23021</v>
      </c>
      <c r="BQ40" s="176">
        <f t="shared" si="12"/>
        <v>103663</v>
      </c>
      <c r="BR40" s="77"/>
    </row>
    <row r="41" spans="1:70" s="1716" customFormat="1" ht="30.75" customHeight="1">
      <c r="A41" s="1729"/>
      <c r="B41" s="1657"/>
      <c r="C41" s="1657"/>
      <c r="D41" s="1755"/>
      <c r="E41" s="1756"/>
      <c r="F41" s="1789"/>
      <c r="G41" s="1758"/>
      <c r="H41" s="1759" t="s">
        <v>344</v>
      </c>
      <c r="I41" s="1760"/>
      <c r="J41" s="153">
        <v>0</v>
      </c>
      <c r="K41" s="154">
        <v>0</v>
      </c>
      <c r="L41" s="169">
        <v>0</v>
      </c>
      <c r="M41" s="154">
        <v>0</v>
      </c>
      <c r="N41" s="170">
        <f t="shared" si="14"/>
        <v>0</v>
      </c>
      <c r="O41" s="153">
        <v>0</v>
      </c>
      <c r="P41" s="154">
        <v>0</v>
      </c>
      <c r="Q41" s="169">
        <v>0</v>
      </c>
      <c r="R41" s="154">
        <v>0</v>
      </c>
      <c r="S41" s="170">
        <f t="shared" si="15"/>
        <v>0</v>
      </c>
      <c r="T41" s="153">
        <v>0</v>
      </c>
      <c r="U41" s="154">
        <v>0</v>
      </c>
      <c r="V41" s="169">
        <v>0</v>
      </c>
      <c r="W41" s="154">
        <v>0</v>
      </c>
      <c r="X41" s="170">
        <f t="shared" si="16"/>
        <v>0</v>
      </c>
      <c r="Y41" s="153">
        <v>0</v>
      </c>
      <c r="Z41" s="154">
        <v>0</v>
      </c>
      <c r="AA41" s="169">
        <v>0</v>
      </c>
      <c r="AB41" s="154">
        <v>0</v>
      </c>
      <c r="AC41" s="170">
        <f t="shared" si="17"/>
        <v>0</v>
      </c>
      <c r="AD41" s="153">
        <v>0</v>
      </c>
      <c r="AE41" s="154">
        <v>0</v>
      </c>
      <c r="AF41" s="169">
        <v>0</v>
      </c>
      <c r="AG41" s="154">
        <v>0</v>
      </c>
      <c r="AH41" s="170">
        <f t="shared" si="18"/>
        <v>0</v>
      </c>
      <c r="AI41" s="153">
        <v>0</v>
      </c>
      <c r="AJ41" s="154">
        <v>0</v>
      </c>
      <c r="AK41" s="169">
        <v>0</v>
      </c>
      <c r="AL41" s="154">
        <v>0</v>
      </c>
      <c r="AM41" s="170">
        <f t="shared" si="19"/>
        <v>0</v>
      </c>
      <c r="AN41" s="153">
        <v>0</v>
      </c>
      <c r="AO41" s="154">
        <v>0</v>
      </c>
      <c r="AP41" s="169">
        <v>0</v>
      </c>
      <c r="AQ41" s="154">
        <v>0</v>
      </c>
      <c r="AR41" s="170">
        <f t="shared" si="20"/>
        <v>0</v>
      </c>
      <c r="AS41" s="153">
        <v>0</v>
      </c>
      <c r="AT41" s="154">
        <v>0</v>
      </c>
      <c r="AU41" s="169">
        <v>0</v>
      </c>
      <c r="AV41" s="154">
        <v>0</v>
      </c>
      <c r="AW41" s="170">
        <f t="shared" si="21"/>
        <v>0</v>
      </c>
      <c r="AX41" s="153">
        <v>0</v>
      </c>
      <c r="AY41" s="154">
        <v>0</v>
      </c>
      <c r="AZ41" s="169">
        <v>0</v>
      </c>
      <c r="BA41" s="154">
        <v>0</v>
      </c>
      <c r="BB41" s="170">
        <f t="shared" si="22"/>
        <v>0</v>
      </c>
      <c r="BC41" s="153">
        <v>0</v>
      </c>
      <c r="BD41" s="154">
        <v>0</v>
      </c>
      <c r="BE41" s="169">
        <v>0</v>
      </c>
      <c r="BF41" s="154">
        <v>0</v>
      </c>
      <c r="BG41" s="170">
        <f t="shared" si="23"/>
        <v>0</v>
      </c>
      <c r="BH41" s="153">
        <v>0</v>
      </c>
      <c r="BI41" s="154">
        <v>0</v>
      </c>
      <c r="BJ41" s="169">
        <v>0</v>
      </c>
      <c r="BK41" s="154">
        <v>0</v>
      </c>
      <c r="BL41" s="170">
        <f t="shared" si="24"/>
        <v>0</v>
      </c>
      <c r="BM41" s="153">
        <f t="shared" si="11"/>
        <v>0</v>
      </c>
      <c r="BN41" s="154">
        <f t="shared" si="11"/>
        <v>0</v>
      </c>
      <c r="BO41" s="154">
        <f t="shared" si="11"/>
        <v>0</v>
      </c>
      <c r="BP41" s="154">
        <f t="shared" si="11"/>
        <v>0</v>
      </c>
      <c r="BQ41" s="155">
        <f t="shared" si="12"/>
        <v>0</v>
      </c>
      <c r="BR41" s="50"/>
    </row>
    <row r="42" spans="1:70" s="1716" customFormat="1" ht="30.75" customHeight="1">
      <c r="A42" s="1729"/>
      <c r="B42" s="1657"/>
      <c r="C42" s="1657"/>
      <c r="D42" s="1782"/>
      <c r="E42" s="1763" t="s">
        <v>309</v>
      </c>
      <c r="F42" s="1783"/>
      <c r="G42" s="1764"/>
      <c r="H42" s="1765" t="s">
        <v>341</v>
      </c>
      <c r="I42" s="1766"/>
      <c r="J42" s="156">
        <v>0</v>
      </c>
      <c r="K42" s="157">
        <v>0</v>
      </c>
      <c r="L42" s="162">
        <v>0</v>
      </c>
      <c r="M42" s="157">
        <v>0</v>
      </c>
      <c r="N42" s="171">
        <f t="shared" si="14"/>
        <v>0</v>
      </c>
      <c r="O42" s="156">
        <v>86656</v>
      </c>
      <c r="P42" s="157">
        <v>41056</v>
      </c>
      <c r="Q42" s="162">
        <v>168352</v>
      </c>
      <c r="R42" s="157">
        <v>121568</v>
      </c>
      <c r="S42" s="171">
        <f t="shared" si="15"/>
        <v>417632</v>
      </c>
      <c r="T42" s="156">
        <v>0</v>
      </c>
      <c r="U42" s="157">
        <v>0</v>
      </c>
      <c r="V42" s="162">
        <v>0</v>
      </c>
      <c r="W42" s="157">
        <v>0</v>
      </c>
      <c r="X42" s="171">
        <f t="shared" si="16"/>
        <v>0</v>
      </c>
      <c r="Y42" s="156">
        <v>0</v>
      </c>
      <c r="Z42" s="157">
        <v>0</v>
      </c>
      <c r="AA42" s="162">
        <v>0</v>
      </c>
      <c r="AB42" s="157">
        <v>0</v>
      </c>
      <c r="AC42" s="171">
        <f t="shared" si="17"/>
        <v>0</v>
      </c>
      <c r="AD42" s="156">
        <v>28352</v>
      </c>
      <c r="AE42" s="157">
        <v>8000</v>
      </c>
      <c r="AF42" s="162">
        <v>8768</v>
      </c>
      <c r="AG42" s="157">
        <v>23232</v>
      </c>
      <c r="AH42" s="171">
        <f t="shared" si="18"/>
        <v>68352</v>
      </c>
      <c r="AI42" s="156">
        <v>0</v>
      </c>
      <c r="AJ42" s="157">
        <v>0</v>
      </c>
      <c r="AK42" s="162">
        <v>0</v>
      </c>
      <c r="AL42" s="157">
        <v>71936</v>
      </c>
      <c r="AM42" s="171">
        <f t="shared" si="19"/>
        <v>71936</v>
      </c>
      <c r="AN42" s="156">
        <v>0</v>
      </c>
      <c r="AO42" s="157">
        <v>0</v>
      </c>
      <c r="AP42" s="162">
        <v>0</v>
      </c>
      <c r="AQ42" s="157">
        <v>0</v>
      </c>
      <c r="AR42" s="171">
        <f t="shared" si="20"/>
        <v>0</v>
      </c>
      <c r="AS42" s="156">
        <v>30272</v>
      </c>
      <c r="AT42" s="157">
        <v>568672</v>
      </c>
      <c r="AU42" s="162">
        <v>1258848</v>
      </c>
      <c r="AV42" s="157">
        <v>515648</v>
      </c>
      <c r="AW42" s="171">
        <f t="shared" si="21"/>
        <v>2373440</v>
      </c>
      <c r="AX42" s="156">
        <v>187392</v>
      </c>
      <c r="AY42" s="157">
        <v>43648</v>
      </c>
      <c r="AZ42" s="162">
        <v>120960</v>
      </c>
      <c r="BA42" s="157">
        <v>15680</v>
      </c>
      <c r="BB42" s="171">
        <f t="shared" si="22"/>
        <v>367680</v>
      </c>
      <c r="BC42" s="156">
        <v>25792</v>
      </c>
      <c r="BD42" s="157">
        <v>0</v>
      </c>
      <c r="BE42" s="162">
        <v>89568</v>
      </c>
      <c r="BF42" s="157">
        <v>0</v>
      </c>
      <c r="BG42" s="171">
        <f t="shared" si="23"/>
        <v>115360</v>
      </c>
      <c r="BH42" s="156">
        <v>2240</v>
      </c>
      <c r="BI42" s="157">
        <v>6688</v>
      </c>
      <c r="BJ42" s="162">
        <v>182272</v>
      </c>
      <c r="BK42" s="157">
        <v>59392</v>
      </c>
      <c r="BL42" s="171">
        <f t="shared" si="24"/>
        <v>250592</v>
      </c>
      <c r="BM42" s="156">
        <f t="shared" si="11"/>
        <v>360704</v>
      </c>
      <c r="BN42" s="157">
        <f t="shared" si="11"/>
        <v>668064</v>
      </c>
      <c r="BO42" s="157">
        <f t="shared" si="11"/>
        <v>1828768</v>
      </c>
      <c r="BP42" s="157">
        <f t="shared" si="11"/>
        <v>807456</v>
      </c>
      <c r="BQ42" s="158">
        <f t="shared" si="12"/>
        <v>3664992</v>
      </c>
      <c r="BR42" s="51">
        <f>BQ42/$BQ$48*100</f>
        <v>7.738534022428242</v>
      </c>
    </row>
    <row r="43" spans="1:70" s="1716" customFormat="1" ht="30.75" customHeight="1">
      <c r="A43" s="1729"/>
      <c r="B43" s="1657"/>
      <c r="C43" s="1657"/>
      <c r="D43" s="1762"/>
      <c r="E43" s="1784"/>
      <c r="F43" s="1785"/>
      <c r="G43" s="1786"/>
      <c r="H43" s="1787" t="s">
        <v>342</v>
      </c>
      <c r="I43" s="1788"/>
      <c r="J43" s="172">
        <v>0</v>
      </c>
      <c r="K43" s="173">
        <v>0</v>
      </c>
      <c r="L43" s="174">
        <v>0</v>
      </c>
      <c r="M43" s="173">
        <v>0</v>
      </c>
      <c r="N43" s="175">
        <f t="shared" si="14"/>
        <v>0</v>
      </c>
      <c r="O43" s="172">
        <v>975</v>
      </c>
      <c r="P43" s="173">
        <v>275</v>
      </c>
      <c r="Q43" s="174">
        <v>2223</v>
      </c>
      <c r="R43" s="173">
        <v>1105</v>
      </c>
      <c r="S43" s="175">
        <f t="shared" si="15"/>
        <v>4578</v>
      </c>
      <c r="T43" s="172">
        <v>0</v>
      </c>
      <c r="U43" s="173">
        <v>0</v>
      </c>
      <c r="V43" s="174">
        <v>0</v>
      </c>
      <c r="W43" s="173">
        <v>0</v>
      </c>
      <c r="X43" s="175">
        <f t="shared" si="16"/>
        <v>0</v>
      </c>
      <c r="Y43" s="172">
        <v>0</v>
      </c>
      <c r="Z43" s="173">
        <v>0</v>
      </c>
      <c r="AA43" s="174">
        <v>0</v>
      </c>
      <c r="AB43" s="173">
        <v>0</v>
      </c>
      <c r="AC43" s="175">
        <f t="shared" si="17"/>
        <v>0</v>
      </c>
      <c r="AD43" s="172">
        <v>326</v>
      </c>
      <c r="AE43" s="173">
        <v>66</v>
      </c>
      <c r="AF43" s="174">
        <v>112</v>
      </c>
      <c r="AG43" s="173">
        <v>190</v>
      </c>
      <c r="AH43" s="175">
        <f t="shared" si="18"/>
        <v>694</v>
      </c>
      <c r="AI43" s="172">
        <v>0</v>
      </c>
      <c r="AJ43" s="173">
        <v>0</v>
      </c>
      <c r="AK43" s="174">
        <v>0</v>
      </c>
      <c r="AL43" s="173">
        <v>174</v>
      </c>
      <c r="AM43" s="175">
        <f t="shared" si="19"/>
        <v>174</v>
      </c>
      <c r="AN43" s="172">
        <v>0</v>
      </c>
      <c r="AO43" s="173">
        <v>0</v>
      </c>
      <c r="AP43" s="174">
        <v>0</v>
      </c>
      <c r="AQ43" s="173">
        <v>0</v>
      </c>
      <c r="AR43" s="175">
        <f t="shared" si="20"/>
        <v>0</v>
      </c>
      <c r="AS43" s="172">
        <v>364</v>
      </c>
      <c r="AT43" s="173">
        <v>909</v>
      </c>
      <c r="AU43" s="174">
        <v>11655</v>
      </c>
      <c r="AV43" s="173">
        <v>3362</v>
      </c>
      <c r="AW43" s="175">
        <f t="shared" si="21"/>
        <v>16290</v>
      </c>
      <c r="AX43" s="172">
        <v>957</v>
      </c>
      <c r="AY43" s="173">
        <v>784</v>
      </c>
      <c r="AZ43" s="174">
        <v>925</v>
      </c>
      <c r="BA43" s="173">
        <v>42</v>
      </c>
      <c r="BB43" s="175">
        <f t="shared" si="22"/>
        <v>2708</v>
      </c>
      <c r="BC43" s="172">
        <v>26</v>
      </c>
      <c r="BD43" s="173">
        <v>0</v>
      </c>
      <c r="BE43" s="174">
        <v>1936</v>
      </c>
      <c r="BF43" s="173">
        <v>0</v>
      </c>
      <c r="BG43" s="175">
        <f t="shared" si="23"/>
        <v>1962</v>
      </c>
      <c r="BH43" s="172">
        <v>0</v>
      </c>
      <c r="BI43" s="173">
        <v>45</v>
      </c>
      <c r="BJ43" s="174">
        <v>4014</v>
      </c>
      <c r="BK43" s="173">
        <v>278</v>
      </c>
      <c r="BL43" s="175">
        <f t="shared" si="24"/>
        <v>4337</v>
      </c>
      <c r="BM43" s="172">
        <f t="shared" si="11"/>
        <v>2648</v>
      </c>
      <c r="BN43" s="173">
        <f t="shared" si="11"/>
        <v>2079</v>
      </c>
      <c r="BO43" s="173">
        <f t="shared" si="11"/>
        <v>20865</v>
      </c>
      <c r="BP43" s="173">
        <f t="shared" si="11"/>
        <v>5151</v>
      </c>
      <c r="BQ43" s="176">
        <f t="shared" si="12"/>
        <v>30743</v>
      </c>
      <c r="BR43" s="77"/>
    </row>
    <row r="44" spans="1:70" s="1716" customFormat="1" ht="30.75" customHeight="1">
      <c r="A44" s="1729"/>
      <c r="B44" s="1657"/>
      <c r="C44" s="1657"/>
      <c r="D44" s="1762"/>
      <c r="E44" s="1784"/>
      <c r="F44" s="1785"/>
      <c r="G44" s="1786"/>
      <c r="H44" s="1787" t="s">
        <v>343</v>
      </c>
      <c r="I44" s="1788"/>
      <c r="J44" s="172">
        <v>0</v>
      </c>
      <c r="K44" s="173">
        <v>0</v>
      </c>
      <c r="L44" s="173">
        <v>0</v>
      </c>
      <c r="M44" s="173">
        <v>0</v>
      </c>
      <c r="N44" s="175">
        <f t="shared" si="14"/>
        <v>0</v>
      </c>
      <c r="O44" s="172">
        <v>868</v>
      </c>
      <c r="P44" s="173">
        <v>504</v>
      </c>
      <c r="Q44" s="173">
        <v>1519</v>
      </c>
      <c r="R44" s="173">
        <v>1347</v>
      </c>
      <c r="S44" s="175">
        <f t="shared" si="15"/>
        <v>4238</v>
      </c>
      <c r="T44" s="172">
        <v>0</v>
      </c>
      <c r="U44" s="173">
        <v>0</v>
      </c>
      <c r="V44" s="173">
        <v>0</v>
      </c>
      <c r="W44" s="173">
        <v>0</v>
      </c>
      <c r="X44" s="175">
        <f t="shared" si="16"/>
        <v>0</v>
      </c>
      <c r="Y44" s="172">
        <v>0</v>
      </c>
      <c r="Z44" s="173">
        <v>0</v>
      </c>
      <c r="AA44" s="173">
        <v>0</v>
      </c>
      <c r="AB44" s="173">
        <v>0</v>
      </c>
      <c r="AC44" s="175">
        <f t="shared" si="17"/>
        <v>0</v>
      </c>
      <c r="AD44" s="172">
        <v>280</v>
      </c>
      <c r="AE44" s="173">
        <v>92</v>
      </c>
      <c r="AF44" s="173">
        <v>81</v>
      </c>
      <c r="AG44" s="173">
        <v>268</v>
      </c>
      <c r="AH44" s="175">
        <f t="shared" si="18"/>
        <v>721</v>
      </c>
      <c r="AI44" s="172">
        <v>0</v>
      </c>
      <c r="AJ44" s="173">
        <v>0</v>
      </c>
      <c r="AK44" s="173">
        <v>0</v>
      </c>
      <c r="AL44" s="173">
        <v>1037</v>
      </c>
      <c r="AM44" s="175">
        <f t="shared" si="19"/>
        <v>1037</v>
      </c>
      <c r="AN44" s="172">
        <v>0</v>
      </c>
      <c r="AO44" s="173">
        <v>0</v>
      </c>
      <c r="AP44" s="173">
        <v>0</v>
      </c>
      <c r="AQ44" s="173">
        <v>0</v>
      </c>
      <c r="AR44" s="175">
        <f t="shared" si="20"/>
        <v>0</v>
      </c>
      <c r="AS44" s="172">
        <v>291</v>
      </c>
      <c r="AT44" s="173">
        <v>8431</v>
      </c>
      <c r="AU44" s="173">
        <v>13842</v>
      </c>
      <c r="AV44" s="173">
        <v>6376</v>
      </c>
      <c r="AW44" s="175">
        <f t="shared" si="21"/>
        <v>28940</v>
      </c>
      <c r="AX44" s="172">
        <v>2790</v>
      </c>
      <c r="AY44" s="173">
        <v>290</v>
      </c>
      <c r="AZ44" s="173">
        <v>1626</v>
      </c>
      <c r="BA44" s="173">
        <v>224</v>
      </c>
      <c r="BB44" s="175">
        <f t="shared" si="22"/>
        <v>4930</v>
      </c>
      <c r="BC44" s="172">
        <v>390</v>
      </c>
      <c r="BD44" s="173">
        <v>0</v>
      </c>
      <c r="BE44" s="173">
        <v>433</v>
      </c>
      <c r="BF44" s="173">
        <v>0</v>
      </c>
      <c r="BG44" s="175">
        <f t="shared" si="23"/>
        <v>823</v>
      </c>
      <c r="BH44" s="172">
        <v>35</v>
      </c>
      <c r="BI44" s="173">
        <v>82</v>
      </c>
      <c r="BJ44" s="173">
        <v>841</v>
      </c>
      <c r="BK44" s="173">
        <v>789</v>
      </c>
      <c r="BL44" s="175">
        <f t="shared" si="24"/>
        <v>1747</v>
      </c>
      <c r="BM44" s="172">
        <f t="shared" si="11"/>
        <v>4654</v>
      </c>
      <c r="BN44" s="173">
        <f t="shared" si="11"/>
        <v>9399</v>
      </c>
      <c r="BO44" s="173">
        <f t="shared" si="11"/>
        <v>18342</v>
      </c>
      <c r="BP44" s="173">
        <f t="shared" si="11"/>
        <v>10041</v>
      </c>
      <c r="BQ44" s="176">
        <f t="shared" si="12"/>
        <v>42436</v>
      </c>
      <c r="BR44" s="77"/>
    </row>
    <row r="45" spans="1:70" s="1716" customFormat="1" ht="30.75" customHeight="1">
      <c r="A45" s="1729"/>
      <c r="B45" s="1657"/>
      <c r="C45" s="1657"/>
      <c r="D45" s="1755"/>
      <c r="E45" s="1756"/>
      <c r="F45" s="1789"/>
      <c r="G45" s="1758"/>
      <c r="H45" s="1759" t="s">
        <v>344</v>
      </c>
      <c r="I45" s="1760"/>
      <c r="J45" s="153">
        <v>0</v>
      </c>
      <c r="K45" s="154">
        <v>0</v>
      </c>
      <c r="L45" s="154">
        <v>0</v>
      </c>
      <c r="M45" s="154">
        <v>0</v>
      </c>
      <c r="N45" s="170">
        <f t="shared" si="14"/>
        <v>0</v>
      </c>
      <c r="O45" s="153">
        <v>0</v>
      </c>
      <c r="P45" s="154">
        <v>0</v>
      </c>
      <c r="Q45" s="154">
        <v>0</v>
      </c>
      <c r="R45" s="154">
        <v>0</v>
      </c>
      <c r="S45" s="170">
        <f t="shared" si="15"/>
        <v>0</v>
      </c>
      <c r="T45" s="153">
        <v>0</v>
      </c>
      <c r="U45" s="154">
        <v>0</v>
      </c>
      <c r="V45" s="154">
        <v>0</v>
      </c>
      <c r="W45" s="154">
        <v>0</v>
      </c>
      <c r="X45" s="170">
        <f t="shared" si="16"/>
        <v>0</v>
      </c>
      <c r="Y45" s="153">
        <v>0</v>
      </c>
      <c r="Z45" s="154">
        <v>0</v>
      </c>
      <c r="AA45" s="154">
        <v>0</v>
      </c>
      <c r="AB45" s="154">
        <v>0</v>
      </c>
      <c r="AC45" s="170">
        <f t="shared" si="17"/>
        <v>0</v>
      </c>
      <c r="AD45" s="153">
        <v>0</v>
      </c>
      <c r="AE45" s="154">
        <v>0</v>
      </c>
      <c r="AF45" s="154">
        <v>0</v>
      </c>
      <c r="AG45" s="154">
        <v>0</v>
      </c>
      <c r="AH45" s="170">
        <f t="shared" si="18"/>
        <v>0</v>
      </c>
      <c r="AI45" s="153">
        <v>0</v>
      </c>
      <c r="AJ45" s="154">
        <v>0</v>
      </c>
      <c r="AK45" s="154">
        <v>0</v>
      </c>
      <c r="AL45" s="154">
        <v>0</v>
      </c>
      <c r="AM45" s="170">
        <f t="shared" si="19"/>
        <v>0</v>
      </c>
      <c r="AN45" s="153">
        <v>0</v>
      </c>
      <c r="AO45" s="154">
        <v>0</v>
      </c>
      <c r="AP45" s="154">
        <v>0</v>
      </c>
      <c r="AQ45" s="154">
        <v>0</v>
      </c>
      <c r="AR45" s="170">
        <f t="shared" si="20"/>
        <v>0</v>
      </c>
      <c r="AS45" s="153">
        <v>0</v>
      </c>
      <c r="AT45" s="154">
        <v>0</v>
      </c>
      <c r="AU45" s="154">
        <v>0</v>
      </c>
      <c r="AV45" s="154">
        <v>0</v>
      </c>
      <c r="AW45" s="170">
        <f t="shared" si="21"/>
        <v>0</v>
      </c>
      <c r="AX45" s="153">
        <v>0</v>
      </c>
      <c r="AY45" s="154">
        <v>0</v>
      </c>
      <c r="AZ45" s="154">
        <v>0</v>
      </c>
      <c r="BA45" s="154">
        <v>0</v>
      </c>
      <c r="BB45" s="170">
        <f t="shared" si="22"/>
        <v>0</v>
      </c>
      <c r="BC45" s="153">
        <v>0</v>
      </c>
      <c r="BD45" s="154">
        <v>0</v>
      </c>
      <c r="BE45" s="154">
        <v>0</v>
      </c>
      <c r="BF45" s="154">
        <v>0</v>
      </c>
      <c r="BG45" s="170">
        <f t="shared" si="23"/>
        <v>0</v>
      </c>
      <c r="BH45" s="153">
        <v>0</v>
      </c>
      <c r="BI45" s="154">
        <v>0</v>
      </c>
      <c r="BJ45" s="154">
        <v>0</v>
      </c>
      <c r="BK45" s="154">
        <v>0</v>
      </c>
      <c r="BL45" s="170">
        <f t="shared" si="24"/>
        <v>0</v>
      </c>
      <c r="BM45" s="153">
        <f t="shared" si="11"/>
        <v>0</v>
      </c>
      <c r="BN45" s="154">
        <f t="shared" si="11"/>
        <v>0</v>
      </c>
      <c r="BO45" s="154">
        <f t="shared" si="11"/>
        <v>0</v>
      </c>
      <c r="BP45" s="154">
        <f t="shared" si="11"/>
        <v>0</v>
      </c>
      <c r="BQ45" s="155">
        <f t="shared" si="12"/>
        <v>0</v>
      </c>
      <c r="BR45" s="50"/>
    </row>
    <row r="46" spans="1:70" s="1716" customFormat="1" ht="30.75" customHeight="1" thickBot="1">
      <c r="A46" s="1738"/>
      <c r="B46" s="1739"/>
      <c r="C46" s="1739"/>
      <c r="D46" s="1755"/>
      <c r="E46" s="1761" t="s">
        <v>310</v>
      </c>
      <c r="F46" s="1757"/>
      <c r="G46" s="1757"/>
      <c r="H46" s="1761"/>
      <c r="I46" s="1774"/>
      <c r="J46" s="52">
        <v>0</v>
      </c>
      <c r="K46" s="53">
        <v>0</v>
      </c>
      <c r="L46" s="59">
        <v>0</v>
      </c>
      <c r="M46" s="53">
        <v>0</v>
      </c>
      <c r="N46" s="71">
        <f t="shared" si="14"/>
        <v>0</v>
      </c>
      <c r="O46" s="52">
        <v>115621</v>
      </c>
      <c r="P46" s="53">
        <v>68523</v>
      </c>
      <c r="Q46" s="59">
        <v>0</v>
      </c>
      <c r="R46" s="53">
        <v>1419</v>
      </c>
      <c r="S46" s="71">
        <f t="shared" si="15"/>
        <v>185563</v>
      </c>
      <c r="T46" s="52">
        <v>0</v>
      </c>
      <c r="U46" s="53">
        <v>0</v>
      </c>
      <c r="V46" s="59">
        <v>0</v>
      </c>
      <c r="W46" s="53">
        <v>0</v>
      </c>
      <c r="X46" s="71">
        <f t="shared" si="16"/>
        <v>0</v>
      </c>
      <c r="Y46" s="52">
        <v>0</v>
      </c>
      <c r="Z46" s="53">
        <v>0</v>
      </c>
      <c r="AA46" s="59">
        <v>0</v>
      </c>
      <c r="AB46" s="53">
        <v>0</v>
      </c>
      <c r="AC46" s="71">
        <f t="shared" si="17"/>
        <v>0</v>
      </c>
      <c r="AD46" s="52">
        <v>0</v>
      </c>
      <c r="AE46" s="53">
        <v>0</v>
      </c>
      <c r="AF46" s="59">
        <v>0</v>
      </c>
      <c r="AG46" s="53">
        <v>0</v>
      </c>
      <c r="AH46" s="71">
        <f t="shared" si="18"/>
        <v>0</v>
      </c>
      <c r="AI46" s="52">
        <v>0</v>
      </c>
      <c r="AJ46" s="53">
        <v>0</v>
      </c>
      <c r="AK46" s="59">
        <v>0</v>
      </c>
      <c r="AL46" s="53">
        <v>0</v>
      </c>
      <c r="AM46" s="71">
        <f t="shared" si="19"/>
        <v>0</v>
      </c>
      <c r="AN46" s="52">
        <v>0</v>
      </c>
      <c r="AO46" s="53">
        <v>140</v>
      </c>
      <c r="AP46" s="59">
        <v>0</v>
      </c>
      <c r="AQ46" s="53">
        <v>0</v>
      </c>
      <c r="AR46" s="71">
        <f t="shared" si="20"/>
        <v>140</v>
      </c>
      <c r="AS46" s="52">
        <v>453821</v>
      </c>
      <c r="AT46" s="53">
        <v>0</v>
      </c>
      <c r="AU46" s="59">
        <v>0</v>
      </c>
      <c r="AV46" s="53">
        <v>17458</v>
      </c>
      <c r="AW46" s="71">
        <f t="shared" si="21"/>
        <v>471279</v>
      </c>
      <c r="AX46" s="52">
        <v>9828</v>
      </c>
      <c r="AY46" s="53">
        <v>0</v>
      </c>
      <c r="AZ46" s="59">
        <v>0</v>
      </c>
      <c r="BA46" s="53">
        <v>1119</v>
      </c>
      <c r="BB46" s="71">
        <f t="shared" si="22"/>
        <v>10947</v>
      </c>
      <c r="BC46" s="52">
        <v>247337</v>
      </c>
      <c r="BD46" s="53">
        <v>0</v>
      </c>
      <c r="BE46" s="59">
        <v>0</v>
      </c>
      <c r="BF46" s="53">
        <v>0</v>
      </c>
      <c r="BG46" s="71">
        <f t="shared" si="23"/>
        <v>247337</v>
      </c>
      <c r="BH46" s="52">
        <v>0</v>
      </c>
      <c r="BI46" s="53">
        <v>0</v>
      </c>
      <c r="BJ46" s="59">
        <v>0</v>
      </c>
      <c r="BK46" s="53">
        <v>0</v>
      </c>
      <c r="BL46" s="71">
        <f t="shared" si="24"/>
        <v>0</v>
      </c>
      <c r="BM46" s="186">
        <f t="shared" si="11"/>
        <v>826607</v>
      </c>
      <c r="BN46" s="186">
        <f t="shared" si="11"/>
        <v>68663</v>
      </c>
      <c r="BO46" s="186">
        <f t="shared" si="11"/>
        <v>0</v>
      </c>
      <c r="BP46" s="186">
        <f t="shared" si="11"/>
        <v>19996</v>
      </c>
      <c r="BQ46" s="187">
        <f t="shared" si="12"/>
        <v>915266</v>
      </c>
      <c r="BR46" s="177">
        <f>BQ46/$BQ$48*100</f>
        <v>1.9325600384862525</v>
      </c>
    </row>
    <row r="47" spans="1:70" s="1716" customFormat="1" ht="30.75" customHeight="1" thickBot="1">
      <c r="A47" s="1778"/>
      <c r="B47" s="1780" t="s">
        <v>311</v>
      </c>
      <c r="C47" s="1780"/>
      <c r="D47" s="1780"/>
      <c r="E47" s="1779"/>
      <c r="F47" s="1780"/>
      <c r="G47" s="1780"/>
      <c r="H47" s="1779"/>
      <c r="I47" s="1781"/>
      <c r="J47" s="78">
        <v>0</v>
      </c>
      <c r="K47" s="73">
        <v>1827</v>
      </c>
      <c r="L47" s="74">
        <v>0</v>
      </c>
      <c r="M47" s="79">
        <v>0</v>
      </c>
      <c r="N47" s="75">
        <f t="shared" si="14"/>
        <v>1827</v>
      </c>
      <c r="O47" s="78">
        <v>2749</v>
      </c>
      <c r="P47" s="73">
        <v>9597</v>
      </c>
      <c r="Q47" s="74">
        <v>0</v>
      </c>
      <c r="R47" s="79">
        <v>4094</v>
      </c>
      <c r="S47" s="75">
        <f t="shared" si="15"/>
        <v>16440</v>
      </c>
      <c r="T47" s="78">
        <v>0</v>
      </c>
      <c r="U47" s="73">
        <v>0</v>
      </c>
      <c r="V47" s="74">
        <v>0</v>
      </c>
      <c r="W47" s="79">
        <v>0</v>
      </c>
      <c r="X47" s="75">
        <f t="shared" si="16"/>
        <v>0</v>
      </c>
      <c r="Y47" s="78">
        <v>0</v>
      </c>
      <c r="Z47" s="73">
        <v>0</v>
      </c>
      <c r="AA47" s="74">
        <v>0</v>
      </c>
      <c r="AB47" s="79">
        <v>0</v>
      </c>
      <c r="AC47" s="75">
        <f t="shared" si="17"/>
        <v>0</v>
      </c>
      <c r="AD47" s="78">
        <v>0</v>
      </c>
      <c r="AE47" s="73">
        <v>0</v>
      </c>
      <c r="AF47" s="74">
        <v>0</v>
      </c>
      <c r="AG47" s="79">
        <v>0</v>
      </c>
      <c r="AH47" s="75">
        <f t="shared" si="18"/>
        <v>0</v>
      </c>
      <c r="AI47" s="78">
        <v>0</v>
      </c>
      <c r="AJ47" s="73">
        <v>0</v>
      </c>
      <c r="AK47" s="74">
        <v>0</v>
      </c>
      <c r="AL47" s="79">
        <v>0</v>
      </c>
      <c r="AM47" s="75">
        <f t="shared" si="19"/>
        <v>0</v>
      </c>
      <c r="AN47" s="78">
        <v>0</v>
      </c>
      <c r="AO47" s="73">
        <v>0</v>
      </c>
      <c r="AP47" s="74">
        <v>0</v>
      </c>
      <c r="AQ47" s="79">
        <v>0</v>
      </c>
      <c r="AR47" s="75">
        <f t="shared" si="20"/>
        <v>0</v>
      </c>
      <c r="AS47" s="78">
        <v>772</v>
      </c>
      <c r="AT47" s="73">
        <v>70033</v>
      </c>
      <c r="AU47" s="74">
        <v>0</v>
      </c>
      <c r="AV47" s="79">
        <v>105458</v>
      </c>
      <c r="AW47" s="75">
        <f t="shared" si="21"/>
        <v>176263</v>
      </c>
      <c r="AX47" s="78">
        <v>14300</v>
      </c>
      <c r="AY47" s="73">
        <v>0</v>
      </c>
      <c r="AZ47" s="74">
        <v>0</v>
      </c>
      <c r="BA47" s="79">
        <v>0</v>
      </c>
      <c r="BB47" s="75">
        <f t="shared" si="22"/>
        <v>14300</v>
      </c>
      <c r="BC47" s="78">
        <v>0</v>
      </c>
      <c r="BD47" s="73">
        <v>0</v>
      </c>
      <c r="BE47" s="74">
        <v>0</v>
      </c>
      <c r="BF47" s="79">
        <v>0</v>
      </c>
      <c r="BG47" s="75">
        <f t="shared" si="23"/>
        <v>0</v>
      </c>
      <c r="BH47" s="78">
        <v>0</v>
      </c>
      <c r="BI47" s="73">
        <v>0</v>
      </c>
      <c r="BJ47" s="74">
        <v>0</v>
      </c>
      <c r="BK47" s="79">
        <v>0</v>
      </c>
      <c r="BL47" s="75">
        <f t="shared" si="24"/>
        <v>0</v>
      </c>
      <c r="BM47" s="151">
        <f t="shared" si="11"/>
        <v>17821</v>
      </c>
      <c r="BN47" s="151">
        <f t="shared" si="11"/>
        <v>81457</v>
      </c>
      <c r="BO47" s="151">
        <f t="shared" si="11"/>
        <v>0</v>
      </c>
      <c r="BP47" s="151">
        <f t="shared" si="11"/>
        <v>109552</v>
      </c>
      <c r="BQ47" s="152">
        <f t="shared" si="12"/>
        <v>208830</v>
      </c>
      <c r="BR47" s="76">
        <f>BQ47/$BQ$48*100</f>
        <v>0.44093904158690927</v>
      </c>
    </row>
    <row r="48" spans="1:70" s="1716" customFormat="1" ht="30.75" customHeight="1" thickBot="1">
      <c r="A48" s="1778"/>
      <c r="B48" s="1779"/>
      <c r="C48" s="1779"/>
      <c r="D48" s="1779"/>
      <c r="E48" s="1779" t="s">
        <v>79</v>
      </c>
      <c r="F48" s="1790"/>
      <c r="G48" s="1790"/>
      <c r="H48" s="1779"/>
      <c r="I48" s="1781"/>
      <c r="J48" s="80">
        <f t="shared" ref="J48:BL48" si="25">SUM(J8:J22)+SUM(J24:J38)+J42+J46+J47</f>
        <v>32400</v>
      </c>
      <c r="K48" s="81">
        <f t="shared" si="25"/>
        <v>116342</v>
      </c>
      <c r="L48" s="81">
        <f t="shared" si="25"/>
        <v>111044</v>
      </c>
      <c r="M48" s="81">
        <f t="shared" si="25"/>
        <v>164202</v>
      </c>
      <c r="N48" s="75">
        <f t="shared" si="25"/>
        <v>423988</v>
      </c>
      <c r="O48" s="80">
        <f>SUM(O8:O22)+SUM(O24:O38)+O42+O46+O47</f>
        <v>4530489</v>
      </c>
      <c r="P48" s="81">
        <f t="shared" si="25"/>
        <v>1287141</v>
      </c>
      <c r="Q48" s="81">
        <f t="shared" si="25"/>
        <v>522444</v>
      </c>
      <c r="R48" s="81">
        <f t="shared" si="25"/>
        <v>523241</v>
      </c>
      <c r="S48" s="75">
        <f t="shared" si="25"/>
        <v>6863315</v>
      </c>
      <c r="T48" s="80">
        <f>SUM(T8:T22)+SUM(T24:T38)+T42+T46+T47</f>
        <v>15880</v>
      </c>
      <c r="U48" s="81">
        <f t="shared" si="25"/>
        <v>17694</v>
      </c>
      <c r="V48" s="81">
        <f t="shared" si="25"/>
        <v>28770</v>
      </c>
      <c r="W48" s="81">
        <f t="shared" si="25"/>
        <v>190842</v>
      </c>
      <c r="X48" s="75">
        <f t="shared" si="25"/>
        <v>253186</v>
      </c>
      <c r="Y48" s="80">
        <f t="shared" si="25"/>
        <v>48561</v>
      </c>
      <c r="Z48" s="81">
        <f t="shared" si="25"/>
        <v>36440</v>
      </c>
      <c r="AA48" s="81">
        <f t="shared" si="25"/>
        <v>0</v>
      </c>
      <c r="AB48" s="81">
        <f t="shared" si="25"/>
        <v>32786</v>
      </c>
      <c r="AC48" s="75">
        <f t="shared" si="25"/>
        <v>117787</v>
      </c>
      <c r="AD48" s="80">
        <f t="shared" si="25"/>
        <v>491210</v>
      </c>
      <c r="AE48" s="81">
        <f t="shared" si="25"/>
        <v>516738</v>
      </c>
      <c r="AF48" s="81">
        <f t="shared" si="25"/>
        <v>100807</v>
      </c>
      <c r="AG48" s="81">
        <f t="shared" si="25"/>
        <v>205818</v>
      </c>
      <c r="AH48" s="75">
        <f t="shared" si="25"/>
        <v>1314573</v>
      </c>
      <c r="AI48" s="80">
        <f t="shared" si="25"/>
        <v>506822</v>
      </c>
      <c r="AJ48" s="81">
        <f t="shared" si="25"/>
        <v>487381</v>
      </c>
      <c r="AK48" s="81">
        <f t="shared" si="25"/>
        <v>6073</v>
      </c>
      <c r="AL48" s="81">
        <f t="shared" si="25"/>
        <v>102578</v>
      </c>
      <c r="AM48" s="75">
        <f t="shared" si="25"/>
        <v>1102854</v>
      </c>
      <c r="AN48" s="80">
        <f t="shared" si="25"/>
        <v>2577684</v>
      </c>
      <c r="AO48" s="81">
        <f t="shared" si="25"/>
        <v>542949</v>
      </c>
      <c r="AP48" s="81">
        <f t="shared" si="25"/>
        <v>84013</v>
      </c>
      <c r="AQ48" s="81">
        <f t="shared" si="25"/>
        <v>70017</v>
      </c>
      <c r="AR48" s="75">
        <f t="shared" si="25"/>
        <v>3274663</v>
      </c>
      <c r="AS48" s="80">
        <f t="shared" si="25"/>
        <v>3180371</v>
      </c>
      <c r="AT48" s="81">
        <f t="shared" si="25"/>
        <v>4582294</v>
      </c>
      <c r="AU48" s="81">
        <f t="shared" si="25"/>
        <v>2182843</v>
      </c>
      <c r="AV48" s="81">
        <f t="shared" si="25"/>
        <v>4618636</v>
      </c>
      <c r="AW48" s="75">
        <f t="shared" si="25"/>
        <v>14564144</v>
      </c>
      <c r="AX48" s="80">
        <f t="shared" si="25"/>
        <v>1193179</v>
      </c>
      <c r="AY48" s="81">
        <f t="shared" si="25"/>
        <v>452156</v>
      </c>
      <c r="AZ48" s="81">
        <f t="shared" si="25"/>
        <v>638943</v>
      </c>
      <c r="BA48" s="81">
        <f t="shared" si="25"/>
        <v>268295</v>
      </c>
      <c r="BB48" s="75">
        <f t="shared" si="25"/>
        <v>2552573</v>
      </c>
      <c r="BC48" s="80">
        <f t="shared" si="25"/>
        <v>2122859</v>
      </c>
      <c r="BD48" s="81">
        <f t="shared" si="25"/>
        <v>122245</v>
      </c>
      <c r="BE48" s="81">
        <f t="shared" si="25"/>
        <v>225526</v>
      </c>
      <c r="BF48" s="81">
        <f t="shared" si="25"/>
        <v>126159</v>
      </c>
      <c r="BG48" s="75">
        <f t="shared" si="25"/>
        <v>2596789</v>
      </c>
      <c r="BH48" s="80">
        <f t="shared" si="25"/>
        <v>9023871</v>
      </c>
      <c r="BI48" s="81">
        <f t="shared" si="25"/>
        <v>1006191</v>
      </c>
      <c r="BJ48" s="81">
        <f t="shared" si="25"/>
        <v>904410</v>
      </c>
      <c r="BK48" s="81">
        <f t="shared" si="25"/>
        <v>3361944</v>
      </c>
      <c r="BL48" s="75">
        <f t="shared" si="25"/>
        <v>14296416</v>
      </c>
      <c r="BM48" s="151">
        <f t="shared" si="11"/>
        <v>23723326</v>
      </c>
      <c r="BN48" s="151">
        <f t="shared" si="11"/>
        <v>9167571</v>
      </c>
      <c r="BO48" s="151">
        <f t="shared" si="11"/>
        <v>4804873</v>
      </c>
      <c r="BP48" s="151">
        <f t="shared" si="11"/>
        <v>9664518</v>
      </c>
      <c r="BQ48" s="152">
        <f>N48+S48+X48+AC48+AH48+AM48+AR48+AW48+BB48+BG48+BL48</f>
        <v>47360288</v>
      </c>
      <c r="BR48" s="82">
        <f>SUM(BR8:BR47)</f>
        <v>100</v>
      </c>
    </row>
    <row r="49" spans="1:70" s="1358" customFormat="1" ht="30.75" customHeight="1">
      <c r="A49" s="1791"/>
      <c r="B49" s="1792" t="s">
        <v>345</v>
      </c>
      <c r="C49" s="1792"/>
      <c r="D49" s="1792"/>
      <c r="E49" s="1792"/>
      <c r="F49" s="1792"/>
      <c r="G49" s="1792"/>
      <c r="H49" s="1792"/>
      <c r="I49" s="1774"/>
      <c r="J49" s="1793">
        <f>J48/$BM$48*100</f>
        <v>0.13657444154331477</v>
      </c>
      <c r="K49" s="1794">
        <f>K48/$BN$48*100</f>
        <v>1.2690602559827462</v>
      </c>
      <c r="L49" s="1794">
        <f>L48/$BO$48*100</f>
        <v>2.3110704486882381</v>
      </c>
      <c r="M49" s="1794">
        <f>M48/$BP$48*100</f>
        <v>1.6990190302299608</v>
      </c>
      <c r="N49" s="1795">
        <f>N48/$BQ$48*100</f>
        <v>0.89523948840851653</v>
      </c>
      <c r="O49" s="1793">
        <f>O48/$BM$48*100</f>
        <v>19.097191515220082</v>
      </c>
      <c r="P49" s="1794">
        <f>P48/$BN$48*100</f>
        <v>14.040153056900239</v>
      </c>
      <c r="Q49" s="1794">
        <f>Q48/$BO$48*100</f>
        <v>10.873211425151091</v>
      </c>
      <c r="R49" s="1794">
        <f>R48/$BP$48*100</f>
        <v>5.4140413417409956</v>
      </c>
      <c r="S49" s="1795">
        <f>S48/$BQ$48*100</f>
        <v>14.49170874974409</v>
      </c>
      <c r="T49" s="1793">
        <f>T48/$BM$48*100</f>
        <v>6.6938337398390085E-2</v>
      </c>
      <c r="U49" s="1794">
        <f>U48/$BN$48*100</f>
        <v>0.19300641358545248</v>
      </c>
      <c r="V49" s="1794">
        <f>V48/$BO$48*100</f>
        <v>0.59876712662332598</v>
      </c>
      <c r="W49" s="1794">
        <f>W48/$BP$48*100</f>
        <v>1.9746665069070179</v>
      </c>
      <c r="X49" s="1795">
        <f>X48/$BQ$48*100</f>
        <v>0.53459556664858121</v>
      </c>
      <c r="Y49" s="1793">
        <f>Y48/$BM$48*100</f>
        <v>0.20469726715385525</v>
      </c>
      <c r="Z49" s="1794">
        <f>Z48/$BN$48*100</f>
        <v>0.39748805872351572</v>
      </c>
      <c r="AA49" s="1794">
        <f>AA48/$BO$48*100</f>
        <v>0</v>
      </c>
      <c r="AB49" s="1794">
        <f>AB48/$BP$48*100</f>
        <v>0.33924092230983477</v>
      </c>
      <c r="AC49" s="1795">
        <f>AC48/$BQ$48*100</f>
        <v>0.24870414639370433</v>
      </c>
      <c r="AD49" s="1793">
        <f>AD48/$BM$48*100</f>
        <v>2.0705781305707305</v>
      </c>
      <c r="AE49" s="1794">
        <f>AE48/$BN$48*100</f>
        <v>5.63658574337739</v>
      </c>
      <c r="AF49" s="1794">
        <f>AF48/$BO$48*100</f>
        <v>2.0980159100979359</v>
      </c>
      <c r="AG49" s="1794">
        <f>AG48/$BP$48*100</f>
        <v>2.1296250883903367</v>
      </c>
      <c r="AH49" s="1795">
        <f>AH48/$BQ$48*100</f>
        <v>2.7756862458268836</v>
      </c>
      <c r="AI49" s="1793">
        <f>AI48/$BM$48*100</f>
        <v>2.1363867781440091</v>
      </c>
      <c r="AJ49" s="1794">
        <f>AJ48/$BN$48*100</f>
        <v>5.3163591533678876</v>
      </c>
      <c r="AK49" s="1794">
        <f>AK48/$BO$48*100</f>
        <v>0.12639251859518452</v>
      </c>
      <c r="AL49" s="1794">
        <f>AL48/$BP$48*100</f>
        <v>1.0613876449917108</v>
      </c>
      <c r="AM49" s="1795">
        <f>AM48/$BQ$48*100</f>
        <v>2.3286471568753973</v>
      </c>
      <c r="AN49" s="1793">
        <f>AN48/$BM$48*100</f>
        <v>10.865609653553637</v>
      </c>
      <c r="AO49" s="1794">
        <f>AO48/$BN$48*100</f>
        <v>5.9224957188768972</v>
      </c>
      <c r="AP49" s="1794">
        <f>AP48/$BO$48*100</f>
        <v>1.7484957458813166</v>
      </c>
      <c r="AQ49" s="1794">
        <f>AQ48/$BP$48*100</f>
        <v>0.72447482637002691</v>
      </c>
      <c r="AR49" s="1795">
        <f>AR48/$BQ$48*100</f>
        <v>6.9143646254853852</v>
      </c>
      <c r="AS49" s="1793">
        <f>AS48/$BM$48*100</f>
        <v>13.406092383504742</v>
      </c>
      <c r="AT49" s="1794">
        <f>AT48/$BN$48*100</f>
        <v>49.983730695949887</v>
      </c>
      <c r="AU49" s="1794">
        <f>AU48/$BO$48*100</f>
        <v>45.429775147022617</v>
      </c>
      <c r="AV49" s="1794">
        <f>AV48/$BP$48*100</f>
        <v>47.789615581449581</v>
      </c>
      <c r="AW49" s="1795">
        <f>AW48/$BQ$48*100</f>
        <v>30.751806239016116</v>
      </c>
      <c r="AX49" s="1793">
        <f>AX48/$BM$48*100</f>
        <v>5.0295603575990988</v>
      </c>
      <c r="AY49" s="1794">
        <f>AY48/$BN$48*100</f>
        <v>4.932124332606751</v>
      </c>
      <c r="AZ49" s="1794">
        <f>AZ48/$BO$48*100</f>
        <v>13.297812449985672</v>
      </c>
      <c r="BA49" s="1794">
        <f>BA48/$BP$48*100</f>
        <v>2.7760825733885537</v>
      </c>
      <c r="BB49" s="1795">
        <f>BB48/$BQ$48*100</f>
        <v>5.3896906201246075</v>
      </c>
      <c r="BC49" s="1793">
        <f>BC48/$BM$48*100</f>
        <v>8.9484037777839411</v>
      </c>
      <c r="BD49" s="1794">
        <f>BD48/$BN$48*100</f>
        <v>1.3334502672518163</v>
      </c>
      <c r="BE49" s="1794">
        <f>BE48/$BO$48*100</f>
        <v>4.6936932568248944</v>
      </c>
      <c r="BF49" s="1794">
        <f>BF48/$BP$48*100</f>
        <v>1.3053832586374199</v>
      </c>
      <c r="BG49" s="1795">
        <f>BG48/$BQ$48*100</f>
        <v>5.4830515388757775</v>
      </c>
      <c r="BH49" s="1793">
        <f>BH48/$BM$48*100</f>
        <v>38.037967357528196</v>
      </c>
      <c r="BI49" s="1794">
        <f>BI48/$BN$48*100</f>
        <v>10.975546303377417</v>
      </c>
      <c r="BJ49" s="1794">
        <f>BJ48/$BO$48*100</f>
        <v>18.822765971129726</v>
      </c>
      <c r="BK49" s="1794">
        <f>BK48/$BP$48*100</f>
        <v>34.786463225584555</v>
      </c>
      <c r="BL49" s="1795">
        <f>BL48/$BQ$48*100</f>
        <v>30.186505622600947</v>
      </c>
      <c r="BM49" s="1793">
        <f t="shared" ref="BM49:BP50" si="26">J49+O49+T49+Y49+AD49+AI49+AN49+AS49+AX49+BC49+BH49</f>
        <v>100</v>
      </c>
      <c r="BN49" s="1794">
        <f t="shared" si="26"/>
        <v>100</v>
      </c>
      <c r="BO49" s="1794">
        <f t="shared" si="26"/>
        <v>100.00000000000001</v>
      </c>
      <c r="BP49" s="1794">
        <f t="shared" si="26"/>
        <v>100</v>
      </c>
      <c r="BQ49" s="1795">
        <f>N49+S49+X49+AC49+AH49+AM49+AR49+AW49+BB49+BG49+BL49</f>
        <v>100</v>
      </c>
      <c r="BR49" s="83"/>
    </row>
    <row r="50" spans="1:70" s="1358" customFormat="1" ht="30.75" customHeight="1">
      <c r="A50" s="1791"/>
      <c r="B50" s="1796" t="s">
        <v>312</v>
      </c>
      <c r="C50" s="1796"/>
      <c r="D50" s="1796"/>
      <c r="E50" s="1796"/>
      <c r="F50" s="1796"/>
      <c r="G50" s="1796"/>
      <c r="H50" s="1796"/>
      <c r="I50" s="1774"/>
      <c r="J50" s="84">
        <v>35200</v>
      </c>
      <c r="K50" s="85">
        <v>134021</v>
      </c>
      <c r="L50" s="85">
        <v>115301</v>
      </c>
      <c r="M50" s="85">
        <v>171311</v>
      </c>
      <c r="N50" s="47">
        <f>SUM(J50:M50)</f>
        <v>455833</v>
      </c>
      <c r="O50" s="84">
        <v>4534918</v>
      </c>
      <c r="P50" s="85">
        <v>1279436</v>
      </c>
      <c r="Q50" s="85">
        <v>465689</v>
      </c>
      <c r="R50" s="85">
        <v>602233</v>
      </c>
      <c r="S50" s="47">
        <f>SUM(O50:R50)</f>
        <v>6882276</v>
      </c>
      <c r="T50" s="84">
        <v>22027</v>
      </c>
      <c r="U50" s="85">
        <v>22941</v>
      </c>
      <c r="V50" s="85">
        <v>27936</v>
      </c>
      <c r="W50" s="85">
        <v>193316</v>
      </c>
      <c r="X50" s="47">
        <f>SUM(T50:W50)</f>
        <v>266220</v>
      </c>
      <c r="Y50" s="84">
        <v>51444</v>
      </c>
      <c r="Z50" s="85">
        <v>37025</v>
      </c>
      <c r="AA50" s="85">
        <v>0</v>
      </c>
      <c r="AB50" s="85">
        <v>44400</v>
      </c>
      <c r="AC50" s="47">
        <f>SUM(Y50:AB50)</f>
        <v>132869</v>
      </c>
      <c r="AD50" s="84">
        <v>471684</v>
      </c>
      <c r="AE50" s="85">
        <v>511675</v>
      </c>
      <c r="AF50" s="85">
        <v>107807</v>
      </c>
      <c r="AG50" s="85">
        <v>209962</v>
      </c>
      <c r="AH50" s="47">
        <f>SUM(AD50:AG50)</f>
        <v>1301128</v>
      </c>
      <c r="AI50" s="84">
        <v>534507</v>
      </c>
      <c r="AJ50" s="85">
        <v>488552</v>
      </c>
      <c r="AK50" s="85">
        <v>6051</v>
      </c>
      <c r="AL50" s="85">
        <v>89408</v>
      </c>
      <c r="AM50" s="47">
        <f>SUM(AI50:AL50)</f>
        <v>1118518</v>
      </c>
      <c r="AN50" s="84">
        <v>2051804</v>
      </c>
      <c r="AO50" s="85">
        <v>542087</v>
      </c>
      <c r="AP50" s="85">
        <v>100215</v>
      </c>
      <c r="AQ50" s="85">
        <v>78456</v>
      </c>
      <c r="AR50" s="47">
        <f>SUM(AN50:AQ50)</f>
        <v>2772562</v>
      </c>
      <c r="AS50" s="84">
        <v>2787064</v>
      </c>
      <c r="AT50" s="85">
        <v>4782084</v>
      </c>
      <c r="AU50" s="85">
        <v>2104155</v>
      </c>
      <c r="AV50" s="85">
        <v>4498758</v>
      </c>
      <c r="AW50" s="47">
        <f>SUM(AS50:AV50)</f>
        <v>14172061</v>
      </c>
      <c r="AX50" s="84">
        <v>1239540</v>
      </c>
      <c r="AY50" s="85">
        <v>499890</v>
      </c>
      <c r="AZ50" s="85">
        <v>671354</v>
      </c>
      <c r="BA50" s="85">
        <v>297380</v>
      </c>
      <c r="BB50" s="65">
        <f>SUM(AX50:BA50)</f>
        <v>2708164</v>
      </c>
      <c r="BC50" s="84">
        <v>1880912</v>
      </c>
      <c r="BD50" s="85">
        <v>134359</v>
      </c>
      <c r="BE50" s="85">
        <v>292077</v>
      </c>
      <c r="BF50" s="85">
        <v>92141</v>
      </c>
      <c r="BG50" s="65">
        <f>SUM(BC50:BF50)</f>
        <v>2399489</v>
      </c>
      <c r="BH50" s="84">
        <v>7688463</v>
      </c>
      <c r="BI50" s="85">
        <v>911655</v>
      </c>
      <c r="BJ50" s="85">
        <v>773270</v>
      </c>
      <c r="BK50" s="85">
        <v>3032696</v>
      </c>
      <c r="BL50" s="65">
        <f>SUM(BH50:BK50)</f>
        <v>12406084</v>
      </c>
      <c r="BM50" s="84">
        <f t="shared" si="26"/>
        <v>21297563</v>
      </c>
      <c r="BN50" s="85">
        <f t="shared" si="26"/>
        <v>9343725</v>
      </c>
      <c r="BO50" s="85">
        <f t="shared" si="26"/>
        <v>4663855</v>
      </c>
      <c r="BP50" s="85">
        <f t="shared" si="26"/>
        <v>9310061</v>
      </c>
      <c r="BQ50" s="47">
        <f>N50+S50+X50+AC50+AH50+AM50+AR50+AW50+BB50+BG50+BL50</f>
        <v>44615204</v>
      </c>
      <c r="BR50" s="1797"/>
    </row>
    <row r="51" spans="1:70" s="1358" customFormat="1" ht="30.75" customHeight="1" thickBot="1">
      <c r="A51" s="1798"/>
      <c r="B51" s="1799" t="s">
        <v>313</v>
      </c>
      <c r="C51" s="1799"/>
      <c r="D51" s="1799"/>
      <c r="E51" s="1799"/>
      <c r="F51" s="1799"/>
      <c r="G51" s="1799"/>
      <c r="H51" s="1799"/>
      <c r="I51" s="1740"/>
      <c r="J51" s="1800">
        <f>J48/J50*100</f>
        <v>92.045454545454547</v>
      </c>
      <c r="K51" s="1801">
        <f t="shared" ref="K51:BQ51" si="27">K48/K50*100</f>
        <v>86.808783698077164</v>
      </c>
      <c r="L51" s="1801">
        <f t="shared" si="27"/>
        <v>96.307924475936886</v>
      </c>
      <c r="M51" s="1801">
        <f t="shared" si="27"/>
        <v>95.85023728773983</v>
      </c>
      <c r="N51" s="1802">
        <f t="shared" si="27"/>
        <v>93.013888858419634</v>
      </c>
      <c r="O51" s="1800">
        <f t="shared" si="27"/>
        <v>99.902335610037497</v>
      </c>
      <c r="P51" s="1801">
        <f t="shared" si="27"/>
        <v>100.60221847751664</v>
      </c>
      <c r="Q51" s="1801">
        <f t="shared" si="27"/>
        <v>112.18731814580116</v>
      </c>
      <c r="R51" s="1801">
        <f t="shared" si="27"/>
        <v>86.883481974584583</v>
      </c>
      <c r="S51" s="1802">
        <f t="shared" si="27"/>
        <v>99.724495210596032</v>
      </c>
      <c r="T51" s="1800">
        <f t="shared" si="27"/>
        <v>72.093339991828202</v>
      </c>
      <c r="U51" s="1801">
        <f t="shared" si="27"/>
        <v>77.128285602196939</v>
      </c>
      <c r="V51" s="1803">
        <f t="shared" si="27"/>
        <v>102.98539518900343</v>
      </c>
      <c r="W51" s="1801">
        <f t="shared" si="27"/>
        <v>98.720230089594239</v>
      </c>
      <c r="X51" s="1802">
        <f t="shared" si="27"/>
        <v>95.10404928254826</v>
      </c>
      <c r="Y51" s="1800">
        <f t="shared" si="27"/>
        <v>94.395847912292979</v>
      </c>
      <c r="Z51" s="1801">
        <f t="shared" si="27"/>
        <v>98.419986495611084</v>
      </c>
      <c r="AA51" s="1801" t="s">
        <v>763</v>
      </c>
      <c r="AB51" s="1801">
        <f t="shared" si="27"/>
        <v>73.842342342342334</v>
      </c>
      <c r="AC51" s="1802">
        <f t="shared" si="27"/>
        <v>88.648970038157884</v>
      </c>
      <c r="AD51" s="1800">
        <f t="shared" si="27"/>
        <v>104.13963585790486</v>
      </c>
      <c r="AE51" s="1801">
        <f t="shared" si="27"/>
        <v>100.98949528509307</v>
      </c>
      <c r="AF51" s="1801">
        <f t="shared" si="27"/>
        <v>93.506915135380822</v>
      </c>
      <c r="AG51" s="1801">
        <f t="shared" si="27"/>
        <v>98.026309522675533</v>
      </c>
      <c r="AH51" s="1802">
        <f t="shared" si="27"/>
        <v>101.03333415313483</v>
      </c>
      <c r="AI51" s="1800">
        <f t="shared" si="27"/>
        <v>94.820460723620087</v>
      </c>
      <c r="AJ51" s="1801">
        <f t="shared" si="27"/>
        <v>99.760312105978485</v>
      </c>
      <c r="AK51" s="1801">
        <f t="shared" si="27"/>
        <v>100.36357626838539</v>
      </c>
      <c r="AL51" s="1801">
        <f t="shared" si="27"/>
        <v>114.73022548317824</v>
      </c>
      <c r="AM51" s="1802">
        <f t="shared" si="27"/>
        <v>98.599575509736994</v>
      </c>
      <c r="AN51" s="1800">
        <f t="shared" si="27"/>
        <v>125.6301284138251</v>
      </c>
      <c r="AO51" s="1801">
        <f t="shared" si="27"/>
        <v>100.15901506584737</v>
      </c>
      <c r="AP51" s="1801">
        <f t="shared" si="27"/>
        <v>83.832759566931102</v>
      </c>
      <c r="AQ51" s="1801">
        <f t="shared" si="27"/>
        <v>89.243652493117168</v>
      </c>
      <c r="AR51" s="1802">
        <f t="shared" si="27"/>
        <v>118.10964010903994</v>
      </c>
      <c r="AS51" s="1800">
        <f t="shared" si="27"/>
        <v>114.11187543594264</v>
      </c>
      <c r="AT51" s="1801">
        <f t="shared" si="27"/>
        <v>95.822114375238911</v>
      </c>
      <c r="AU51" s="1801">
        <f t="shared" si="27"/>
        <v>103.73964845745679</v>
      </c>
      <c r="AV51" s="1801">
        <f t="shared" si="27"/>
        <v>102.6646910102744</v>
      </c>
      <c r="AW51" s="1802">
        <f t="shared" si="27"/>
        <v>102.76659125302947</v>
      </c>
      <c r="AX51" s="1800">
        <f t="shared" si="27"/>
        <v>96.259822192103513</v>
      </c>
      <c r="AY51" s="1801">
        <f t="shared" si="27"/>
        <v>90.451099241833205</v>
      </c>
      <c r="AZ51" s="1801">
        <f t="shared" si="27"/>
        <v>95.172293603672571</v>
      </c>
      <c r="BA51" s="1801">
        <f t="shared" si="27"/>
        <v>90.219584370166118</v>
      </c>
      <c r="BB51" s="1802">
        <f t="shared" si="27"/>
        <v>94.254742327274116</v>
      </c>
      <c r="BC51" s="1800">
        <f t="shared" si="27"/>
        <v>112.86328121677145</v>
      </c>
      <c r="BD51" s="1801">
        <f t="shared" si="27"/>
        <v>90.983856682470105</v>
      </c>
      <c r="BE51" s="1801">
        <f t="shared" si="27"/>
        <v>77.214570130479288</v>
      </c>
      <c r="BF51" s="1801">
        <f t="shared" si="27"/>
        <v>136.91950380395264</v>
      </c>
      <c r="BG51" s="1802">
        <f t="shared" si="27"/>
        <v>108.22258405852246</v>
      </c>
      <c r="BH51" s="1800">
        <f t="shared" si="27"/>
        <v>117.36898519248906</v>
      </c>
      <c r="BI51" s="1801">
        <f t="shared" si="27"/>
        <v>110.36971222666469</v>
      </c>
      <c r="BJ51" s="1801">
        <f t="shared" si="27"/>
        <v>116.95914751639143</v>
      </c>
      <c r="BK51" s="1801">
        <f t="shared" si="27"/>
        <v>110.85661075162166</v>
      </c>
      <c r="BL51" s="1802">
        <f t="shared" si="27"/>
        <v>115.23713687574579</v>
      </c>
      <c r="BM51" s="1800">
        <f t="shared" si="27"/>
        <v>111.38986183536585</v>
      </c>
      <c r="BN51" s="1801">
        <f t="shared" si="27"/>
        <v>98.114734755143161</v>
      </c>
      <c r="BO51" s="1801">
        <f t="shared" si="27"/>
        <v>103.02363602642019</v>
      </c>
      <c r="BP51" s="1801">
        <f t="shared" si="27"/>
        <v>103.80724680536464</v>
      </c>
      <c r="BQ51" s="1802">
        <f t="shared" si="27"/>
        <v>106.15279939098787</v>
      </c>
      <c r="BR51" s="1804"/>
    </row>
    <row r="52" spans="1:70" s="1358" customFormat="1" ht="30.75" customHeight="1">
      <c r="B52" s="1733" t="s">
        <v>346</v>
      </c>
      <c r="C52" s="1733"/>
      <c r="D52" s="1733"/>
      <c r="E52" s="1733"/>
      <c r="H52" s="1657"/>
    </row>
    <row r="54" spans="1:70">
      <c r="B54" s="1715"/>
      <c r="C54" s="1715"/>
      <c r="D54" s="1715"/>
      <c r="E54" s="1715"/>
      <c r="H54" s="1715"/>
    </row>
    <row r="55" spans="1:70" ht="13.5" customHeight="1">
      <c r="B55" s="1715"/>
      <c r="C55" s="1715"/>
      <c r="D55" s="1715"/>
      <c r="E55" s="1715"/>
      <c r="H55" s="1715"/>
    </row>
    <row r="56" spans="1:70" ht="13.5" hidden="1" customHeight="1">
      <c r="B56" s="1715"/>
      <c r="C56" s="1715"/>
      <c r="D56" s="1715"/>
      <c r="E56" s="1715"/>
      <c r="H56" s="1715"/>
    </row>
    <row r="57" spans="1:70" ht="13.5" hidden="1" customHeight="1">
      <c r="B57" s="1715"/>
      <c r="C57" s="1715"/>
      <c r="D57" s="1715"/>
      <c r="E57" s="1715"/>
      <c r="H57" s="1715"/>
    </row>
    <row r="58" spans="1:70" ht="19.5" customHeight="1">
      <c r="A58" s="1805"/>
      <c r="B58" s="1806"/>
      <c r="C58" s="1806"/>
      <c r="D58" s="1806"/>
      <c r="BQ58" s="1808"/>
    </row>
    <row r="59" spans="1:70" s="1244" customFormat="1" ht="30.75" customHeight="1">
      <c r="A59" s="1809"/>
      <c r="B59" s="1385"/>
      <c r="C59" s="1385"/>
      <c r="D59" s="1385"/>
      <c r="E59" s="1810"/>
      <c r="F59" s="1385"/>
      <c r="G59" s="1385"/>
      <c r="H59" s="1385" t="s">
        <v>894</v>
      </c>
      <c r="J59" s="188">
        <v>50965</v>
      </c>
      <c r="K59" s="188">
        <v>188532</v>
      </c>
      <c r="L59" s="188">
        <v>81965</v>
      </c>
      <c r="M59" s="188">
        <v>222168</v>
      </c>
      <c r="N59" s="188">
        <v>543630</v>
      </c>
      <c r="O59" s="188">
        <v>7535376</v>
      </c>
      <c r="P59" s="188">
        <v>1555053</v>
      </c>
      <c r="Q59" s="188">
        <v>730312</v>
      </c>
      <c r="R59" s="188">
        <v>711756</v>
      </c>
      <c r="S59" s="188">
        <v>10532497</v>
      </c>
      <c r="T59" s="188">
        <v>39806</v>
      </c>
      <c r="U59" s="188">
        <v>104875</v>
      </c>
      <c r="V59" s="188">
        <v>0</v>
      </c>
      <c r="W59" s="188">
        <v>181755</v>
      </c>
      <c r="X59" s="188">
        <v>326436</v>
      </c>
      <c r="Y59" s="188">
        <v>77307</v>
      </c>
      <c r="Z59" s="188">
        <v>441104</v>
      </c>
      <c r="AA59" s="188">
        <v>0</v>
      </c>
      <c r="AB59" s="188">
        <v>13323</v>
      </c>
      <c r="AC59" s="188">
        <v>531734</v>
      </c>
      <c r="AD59" s="188">
        <v>546189</v>
      </c>
      <c r="AE59" s="188">
        <v>1171892</v>
      </c>
      <c r="AF59" s="188">
        <v>137342</v>
      </c>
      <c r="AG59" s="188">
        <v>306021</v>
      </c>
      <c r="AH59" s="188">
        <v>2161444</v>
      </c>
      <c r="AI59" s="188">
        <v>282271</v>
      </c>
      <c r="AJ59" s="188">
        <v>565610</v>
      </c>
      <c r="AK59" s="188">
        <v>6238</v>
      </c>
      <c r="AL59" s="188">
        <v>30336</v>
      </c>
      <c r="AM59" s="188">
        <v>884455</v>
      </c>
      <c r="AN59" s="188">
        <v>2812763</v>
      </c>
      <c r="AO59" s="188">
        <v>768363</v>
      </c>
      <c r="AP59" s="188">
        <v>111119</v>
      </c>
      <c r="AQ59" s="188">
        <v>45910</v>
      </c>
      <c r="AR59" s="188">
        <v>3738155</v>
      </c>
      <c r="AS59" s="188">
        <v>3795384</v>
      </c>
      <c r="AT59" s="188">
        <v>4848566</v>
      </c>
      <c r="AU59" s="188">
        <v>3282080</v>
      </c>
      <c r="AV59" s="188">
        <v>4030522</v>
      </c>
      <c r="AW59" s="188">
        <v>15956552</v>
      </c>
      <c r="AX59" s="188">
        <v>2273429</v>
      </c>
      <c r="AY59" s="188">
        <v>462678</v>
      </c>
      <c r="AZ59" s="188">
        <v>1363827</v>
      </c>
      <c r="BA59" s="188">
        <v>182664</v>
      </c>
      <c r="BB59" s="188">
        <v>4282598</v>
      </c>
      <c r="BC59" s="188">
        <v>2685064</v>
      </c>
      <c r="BD59" s="188">
        <v>74312</v>
      </c>
      <c r="BE59" s="188">
        <v>689915</v>
      </c>
      <c r="BF59" s="188">
        <v>72573</v>
      </c>
      <c r="BG59" s="188">
        <v>3521864</v>
      </c>
      <c r="BH59" s="188">
        <v>8407756</v>
      </c>
      <c r="BI59" s="188">
        <v>1234436</v>
      </c>
      <c r="BJ59" s="188">
        <v>986190</v>
      </c>
      <c r="BK59" s="188">
        <v>3455228</v>
      </c>
      <c r="BL59" s="188">
        <v>14083610</v>
      </c>
      <c r="BM59" s="188">
        <v>28506310</v>
      </c>
      <c r="BN59" s="188">
        <v>11415421</v>
      </c>
      <c r="BO59" s="188">
        <v>7388988</v>
      </c>
      <c r="BP59" s="188">
        <v>9252256</v>
      </c>
      <c r="BQ59" s="188">
        <v>56562975</v>
      </c>
      <c r="BR59" s="1811"/>
    </row>
    <row r="60" spans="1:70" ht="30.75" customHeight="1">
      <c r="A60" s="1805"/>
      <c r="E60" s="1715"/>
      <c r="H60" s="1715"/>
      <c r="J60" s="1812"/>
      <c r="K60" s="1812"/>
      <c r="L60" s="1812"/>
      <c r="M60" s="1812"/>
      <c r="N60" s="1813"/>
      <c r="O60" s="1812"/>
      <c r="P60" s="1812"/>
      <c r="Q60" s="1812"/>
      <c r="R60" s="1812"/>
      <c r="S60" s="1813"/>
      <c r="T60" s="1812"/>
      <c r="U60" s="1812"/>
      <c r="V60" s="1812"/>
      <c r="W60" s="1812"/>
      <c r="X60" s="1813"/>
      <c r="Y60" s="1812"/>
      <c r="Z60" s="1812"/>
      <c r="AA60" s="1812"/>
      <c r="AB60" s="1812"/>
      <c r="AC60" s="1813"/>
      <c r="AD60" s="1812"/>
      <c r="AE60" s="1812"/>
      <c r="AF60" s="1812"/>
      <c r="AG60" s="1812"/>
      <c r="AH60" s="1813"/>
      <c r="AI60" s="1812"/>
      <c r="AJ60" s="1812"/>
      <c r="AK60" s="1812"/>
      <c r="AL60" s="1812"/>
      <c r="AM60" s="1813"/>
      <c r="AN60" s="1812"/>
      <c r="AO60" s="1812"/>
      <c r="AP60" s="1812"/>
      <c r="AQ60" s="1812"/>
      <c r="AR60" s="1813"/>
      <c r="AS60" s="1812"/>
      <c r="AT60" s="1812"/>
      <c r="AU60" s="1812"/>
      <c r="AV60" s="1812"/>
      <c r="AW60" s="1813"/>
      <c r="AX60" s="1812"/>
      <c r="AY60" s="1812"/>
      <c r="AZ60" s="1812"/>
      <c r="BA60" s="1812"/>
      <c r="BB60" s="1813"/>
      <c r="BC60" s="1812"/>
      <c r="BD60" s="1812"/>
      <c r="BE60" s="1812"/>
      <c r="BF60" s="1812"/>
      <c r="BG60" s="1813"/>
      <c r="BH60" s="1812"/>
      <c r="BI60" s="1812"/>
      <c r="BJ60" s="1812"/>
      <c r="BK60" s="1812"/>
      <c r="BL60" s="1813"/>
      <c r="BM60" s="1812"/>
      <c r="BN60" s="1812"/>
      <c r="BO60" s="1812"/>
      <c r="BP60" s="1812"/>
      <c r="BQ60" s="1813"/>
      <c r="BR60" s="1812"/>
    </row>
    <row r="61" spans="1:70" ht="30.75" customHeight="1">
      <c r="A61" s="1805"/>
      <c r="J61" s="1813"/>
      <c r="K61" s="1813"/>
      <c r="L61" s="1813"/>
      <c r="M61" s="1813"/>
      <c r="N61" s="1813"/>
      <c r="O61" s="1813"/>
      <c r="P61" s="1813"/>
      <c r="Q61" s="1813"/>
      <c r="R61" s="1813"/>
      <c r="S61" s="1813"/>
      <c r="T61" s="1813"/>
      <c r="U61" s="1813"/>
      <c r="V61" s="1813"/>
      <c r="W61" s="1813"/>
      <c r="X61" s="1813"/>
      <c r="Y61" s="1813"/>
      <c r="Z61" s="1813"/>
      <c r="AA61" s="1813"/>
      <c r="AB61" s="1813"/>
      <c r="AC61" s="1813"/>
      <c r="AD61" s="1813"/>
      <c r="AE61" s="1813"/>
      <c r="AF61" s="1813"/>
      <c r="AG61" s="1813"/>
      <c r="AH61" s="1813"/>
      <c r="AI61" s="1813"/>
      <c r="AJ61" s="1813"/>
      <c r="AK61" s="1813"/>
      <c r="AL61" s="1813"/>
      <c r="AM61" s="1813"/>
      <c r="AN61" s="1813"/>
      <c r="AO61" s="1813"/>
      <c r="AP61" s="1813"/>
      <c r="AQ61" s="1813"/>
      <c r="AR61" s="1813"/>
      <c r="AS61" s="1813"/>
      <c r="AT61" s="1813"/>
      <c r="AU61" s="1813"/>
      <c r="AV61" s="1813"/>
      <c r="AW61" s="1813"/>
      <c r="AX61" s="1813"/>
      <c r="AY61" s="1813"/>
      <c r="AZ61" s="1813"/>
      <c r="BA61" s="1813"/>
      <c r="BB61" s="1813"/>
      <c r="BC61" s="1813"/>
      <c r="BD61" s="1813"/>
      <c r="BE61" s="1813"/>
      <c r="BF61" s="1813"/>
      <c r="BG61" s="1813"/>
      <c r="BH61" s="1813"/>
      <c r="BI61" s="1813"/>
      <c r="BJ61" s="1813"/>
      <c r="BK61" s="1813"/>
      <c r="BL61" s="1813"/>
      <c r="BM61" s="1813"/>
      <c r="BN61" s="1813"/>
      <c r="BO61" s="1813"/>
      <c r="BP61" s="1813"/>
      <c r="BQ61" s="1813"/>
      <c r="BR61" s="1813"/>
    </row>
    <row r="62" spans="1:70" ht="30.75" customHeight="1">
      <c r="A62" s="1805"/>
      <c r="J62" s="86"/>
      <c r="K62" s="86"/>
      <c r="L62" s="86"/>
      <c r="M62" s="86"/>
      <c r="N62" s="86"/>
      <c r="O62" s="86"/>
      <c r="P62" s="86"/>
      <c r="Q62" s="86"/>
      <c r="R62" s="86"/>
      <c r="S62" s="86"/>
      <c r="T62" s="86"/>
      <c r="U62" s="86"/>
      <c r="V62" s="86"/>
      <c r="W62" s="86"/>
      <c r="X62" s="86"/>
      <c r="Y62" s="86"/>
      <c r="Z62" s="86"/>
      <c r="AA62" s="86"/>
      <c r="AB62" s="86"/>
      <c r="AC62" s="86"/>
      <c r="AD62" s="86"/>
      <c r="AE62" s="86"/>
      <c r="AF62" s="86"/>
      <c r="AG62" s="86"/>
      <c r="AH62" s="86"/>
      <c r="AI62" s="86"/>
      <c r="AJ62" s="86"/>
      <c r="AK62" s="86"/>
      <c r="AL62" s="86"/>
      <c r="AM62" s="86"/>
      <c r="AN62" s="86"/>
      <c r="AO62" s="86"/>
      <c r="AP62" s="86"/>
      <c r="AQ62" s="86"/>
      <c r="AR62" s="86"/>
      <c r="AS62" s="86"/>
      <c r="AT62" s="86"/>
      <c r="AU62" s="86"/>
      <c r="AV62" s="86"/>
      <c r="AW62" s="86"/>
      <c r="AX62" s="86"/>
      <c r="AY62" s="86"/>
      <c r="AZ62" s="86"/>
      <c r="BA62" s="86"/>
      <c r="BB62" s="86"/>
      <c r="BC62" s="86"/>
      <c r="BD62" s="86"/>
      <c r="BE62" s="86"/>
      <c r="BF62" s="86"/>
      <c r="BG62" s="86"/>
      <c r="BH62" s="86"/>
      <c r="BI62" s="86"/>
      <c r="BJ62" s="86"/>
      <c r="BK62" s="86"/>
      <c r="BL62" s="86"/>
      <c r="BM62" s="86"/>
      <c r="BN62" s="86"/>
      <c r="BO62" s="86"/>
      <c r="BP62" s="86"/>
      <c r="BQ62" s="86"/>
      <c r="BR62" s="86"/>
    </row>
    <row r="63" spans="1:70" ht="30.75" customHeight="1">
      <c r="A63" s="1805"/>
      <c r="J63" s="86"/>
      <c r="K63" s="86"/>
      <c r="L63" s="86"/>
      <c r="M63" s="86"/>
      <c r="N63" s="86"/>
      <c r="O63" s="86"/>
      <c r="P63" s="86"/>
      <c r="Q63" s="86"/>
      <c r="R63" s="86"/>
      <c r="S63" s="86"/>
      <c r="T63" s="86"/>
      <c r="U63" s="86"/>
      <c r="V63" s="86"/>
      <c r="W63" s="86"/>
      <c r="X63" s="86"/>
      <c r="Y63" s="86"/>
      <c r="Z63" s="86"/>
      <c r="AA63" s="86"/>
      <c r="AB63" s="86"/>
      <c r="AC63" s="86"/>
      <c r="AD63" s="86"/>
      <c r="AE63" s="86"/>
      <c r="AF63" s="86"/>
      <c r="AG63" s="86"/>
      <c r="AH63" s="86"/>
      <c r="AI63" s="86"/>
      <c r="AJ63" s="86"/>
      <c r="AK63" s="86"/>
      <c r="AL63" s="86"/>
      <c r="AM63" s="86"/>
      <c r="AN63" s="86"/>
      <c r="AO63" s="86"/>
      <c r="AP63" s="86"/>
      <c r="AQ63" s="86"/>
      <c r="AR63" s="86"/>
      <c r="AS63" s="86"/>
      <c r="AT63" s="86"/>
      <c r="AU63" s="86"/>
      <c r="AV63" s="86"/>
      <c r="AW63" s="86"/>
      <c r="AX63" s="86"/>
      <c r="AY63" s="86"/>
      <c r="AZ63" s="86"/>
      <c r="BA63" s="86"/>
      <c r="BB63" s="86"/>
      <c r="BC63" s="86"/>
      <c r="BD63" s="86"/>
      <c r="BE63" s="86"/>
      <c r="BF63" s="86"/>
      <c r="BG63" s="86"/>
      <c r="BH63" s="86"/>
      <c r="BI63" s="86"/>
      <c r="BJ63" s="86"/>
      <c r="BK63" s="86"/>
      <c r="BL63" s="86"/>
      <c r="BM63" s="86"/>
      <c r="BN63" s="86"/>
      <c r="BO63" s="86"/>
      <c r="BP63" s="86"/>
      <c r="BQ63" s="86"/>
      <c r="BR63" s="86"/>
    </row>
    <row r="64" spans="1:70" ht="30.75" customHeight="1">
      <c r="A64" s="1805"/>
      <c r="J64" s="86"/>
      <c r="K64" s="86"/>
      <c r="L64" s="86"/>
      <c r="M64" s="86"/>
      <c r="N64" s="86"/>
      <c r="O64" s="86"/>
      <c r="P64" s="86"/>
      <c r="Q64" s="86"/>
      <c r="R64" s="86"/>
      <c r="S64" s="86"/>
      <c r="T64" s="86"/>
      <c r="U64" s="86"/>
      <c r="V64" s="86"/>
      <c r="W64" s="86"/>
      <c r="X64" s="86"/>
      <c r="Y64" s="86"/>
      <c r="Z64" s="86"/>
      <c r="AA64" s="86"/>
      <c r="AB64" s="86"/>
      <c r="AC64" s="86"/>
      <c r="AD64" s="86"/>
      <c r="AE64" s="86"/>
      <c r="AF64" s="86"/>
      <c r="AG64" s="86"/>
      <c r="AH64" s="86"/>
      <c r="AI64" s="86"/>
      <c r="AJ64" s="86"/>
      <c r="AK64" s="86"/>
      <c r="AL64" s="86"/>
      <c r="AM64" s="86"/>
      <c r="AN64" s="86"/>
      <c r="AO64" s="86"/>
      <c r="AP64" s="86"/>
      <c r="AQ64" s="86"/>
      <c r="AR64" s="86"/>
      <c r="AS64" s="86"/>
      <c r="AT64" s="86"/>
      <c r="AU64" s="86"/>
      <c r="AV64" s="86"/>
      <c r="AW64" s="86"/>
      <c r="AX64" s="86"/>
      <c r="AY64" s="86"/>
      <c r="AZ64" s="86"/>
      <c r="BA64" s="86"/>
      <c r="BB64" s="86"/>
      <c r="BC64" s="86"/>
      <c r="BD64" s="86"/>
      <c r="BE64" s="86"/>
      <c r="BF64" s="86"/>
      <c r="BG64" s="86"/>
      <c r="BH64" s="86"/>
      <c r="BI64" s="86"/>
      <c r="BJ64" s="86"/>
      <c r="BK64" s="86"/>
      <c r="BL64" s="86"/>
      <c r="BM64" s="86"/>
      <c r="BN64" s="86"/>
      <c r="BO64" s="86"/>
      <c r="BP64" s="86"/>
      <c r="BQ64" s="86"/>
      <c r="BR64" s="86"/>
    </row>
    <row r="65" spans="1:70" ht="30.75" customHeight="1">
      <c r="A65" s="1805"/>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6"/>
      <c r="AI65" s="86"/>
      <c r="AJ65" s="86"/>
      <c r="AK65" s="86"/>
      <c r="AL65" s="86"/>
      <c r="AM65" s="86"/>
      <c r="AN65" s="86"/>
      <c r="AO65" s="86"/>
      <c r="AP65" s="86"/>
      <c r="AQ65" s="86"/>
      <c r="AR65" s="86"/>
      <c r="AS65" s="86"/>
      <c r="AT65" s="86"/>
      <c r="AU65" s="86"/>
      <c r="AV65" s="86"/>
      <c r="AW65" s="86"/>
      <c r="AX65" s="86"/>
      <c r="AY65" s="86"/>
      <c r="AZ65" s="86"/>
      <c r="BA65" s="86"/>
      <c r="BB65" s="86"/>
      <c r="BC65" s="86"/>
      <c r="BD65" s="86"/>
      <c r="BE65" s="86"/>
      <c r="BF65" s="86"/>
      <c r="BG65" s="86"/>
      <c r="BH65" s="86"/>
      <c r="BI65" s="86"/>
      <c r="BJ65" s="86"/>
      <c r="BK65" s="86"/>
      <c r="BL65" s="86"/>
      <c r="BM65" s="86"/>
      <c r="BN65" s="86"/>
      <c r="BO65" s="86"/>
      <c r="BP65" s="86"/>
      <c r="BQ65" s="86"/>
      <c r="BR65" s="86"/>
    </row>
    <row r="66" spans="1:70" ht="30.75" customHeight="1">
      <c r="A66" s="1805"/>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6"/>
      <c r="AI66" s="86"/>
      <c r="AJ66" s="86"/>
      <c r="AK66" s="86"/>
      <c r="AL66" s="86"/>
      <c r="AM66" s="86"/>
      <c r="AN66" s="86"/>
      <c r="AO66" s="86"/>
      <c r="AP66" s="86"/>
      <c r="AQ66" s="86"/>
      <c r="AR66" s="86"/>
      <c r="AS66" s="86"/>
      <c r="AT66" s="86"/>
      <c r="AU66" s="86"/>
      <c r="AV66" s="86"/>
      <c r="AW66" s="86"/>
      <c r="AX66" s="86"/>
      <c r="AY66" s="86"/>
      <c r="AZ66" s="86"/>
      <c r="BA66" s="86"/>
      <c r="BB66" s="86"/>
      <c r="BC66" s="86"/>
      <c r="BD66" s="86"/>
      <c r="BE66" s="86"/>
      <c r="BF66" s="86"/>
      <c r="BG66" s="86"/>
      <c r="BH66" s="86"/>
      <c r="BI66" s="86"/>
      <c r="BJ66" s="86"/>
      <c r="BK66" s="86"/>
      <c r="BL66" s="86"/>
      <c r="BM66" s="86"/>
      <c r="BN66" s="86"/>
      <c r="BO66" s="86"/>
      <c r="BP66" s="86"/>
      <c r="BQ66" s="86"/>
      <c r="BR66" s="86"/>
    </row>
    <row r="67" spans="1:70" ht="30.75" customHeight="1">
      <c r="A67" s="1805"/>
      <c r="J67" s="86"/>
      <c r="K67" s="86"/>
      <c r="L67" s="86"/>
      <c r="M67" s="86"/>
      <c r="N67" s="86"/>
      <c r="O67" s="86"/>
      <c r="P67" s="86"/>
      <c r="Q67" s="86"/>
      <c r="R67" s="86"/>
      <c r="S67" s="86"/>
      <c r="T67" s="86"/>
      <c r="U67" s="86"/>
      <c r="V67" s="86"/>
      <c r="W67" s="86"/>
      <c r="X67" s="86"/>
      <c r="Y67" s="86"/>
      <c r="Z67" s="86"/>
      <c r="AA67" s="86"/>
      <c r="AB67" s="86"/>
      <c r="AC67" s="86"/>
      <c r="AD67" s="86"/>
      <c r="AE67" s="86"/>
      <c r="AF67" s="86"/>
      <c r="AG67" s="86"/>
      <c r="AH67" s="86"/>
      <c r="AI67" s="86"/>
      <c r="AJ67" s="86"/>
      <c r="AK67" s="86"/>
      <c r="AL67" s="86"/>
      <c r="AM67" s="86"/>
      <c r="AN67" s="86"/>
      <c r="AO67" s="86"/>
      <c r="AP67" s="86"/>
      <c r="AQ67" s="86"/>
      <c r="AR67" s="86"/>
      <c r="AS67" s="86"/>
      <c r="AT67" s="86"/>
      <c r="AU67" s="86"/>
      <c r="AV67" s="86"/>
      <c r="AW67" s="86"/>
      <c r="AX67" s="86"/>
      <c r="AY67" s="86"/>
      <c r="AZ67" s="86"/>
      <c r="BA67" s="86"/>
      <c r="BB67" s="86"/>
      <c r="BC67" s="86"/>
      <c r="BD67" s="86"/>
      <c r="BE67" s="86"/>
      <c r="BF67" s="86"/>
      <c r="BG67" s="86"/>
      <c r="BH67" s="86"/>
      <c r="BI67" s="86"/>
      <c r="BJ67" s="86"/>
      <c r="BK67" s="86"/>
      <c r="BL67" s="86"/>
      <c r="BM67" s="86"/>
      <c r="BN67" s="86"/>
      <c r="BO67" s="86"/>
      <c r="BP67" s="86"/>
      <c r="BQ67" s="86"/>
      <c r="BR67" s="86"/>
    </row>
    <row r="68" spans="1:70" ht="30.75" customHeight="1">
      <c r="A68" s="1805"/>
      <c r="J68" s="86"/>
      <c r="K68" s="86"/>
      <c r="L68" s="86"/>
      <c r="M68" s="86"/>
      <c r="N68" s="86"/>
      <c r="O68" s="86"/>
      <c r="P68" s="86"/>
      <c r="Q68" s="86"/>
      <c r="R68" s="86"/>
      <c r="S68" s="86"/>
      <c r="T68" s="86"/>
      <c r="U68" s="86"/>
      <c r="V68" s="86"/>
      <c r="W68" s="86"/>
      <c r="X68" s="86"/>
      <c r="Y68" s="86"/>
      <c r="Z68" s="86"/>
      <c r="AA68" s="86"/>
      <c r="AB68" s="86"/>
      <c r="AC68" s="86"/>
      <c r="AD68" s="86"/>
      <c r="AE68" s="86"/>
      <c r="AF68" s="86"/>
      <c r="AG68" s="86"/>
      <c r="AH68" s="86"/>
      <c r="AI68" s="86"/>
      <c r="AJ68" s="86"/>
      <c r="AK68" s="86"/>
      <c r="AL68" s="86"/>
      <c r="AM68" s="86"/>
      <c r="AN68" s="86"/>
      <c r="AO68" s="86"/>
      <c r="AP68" s="86"/>
      <c r="AQ68" s="86"/>
      <c r="AR68" s="86"/>
      <c r="AS68" s="86"/>
      <c r="AT68" s="86"/>
      <c r="AU68" s="86"/>
      <c r="AV68" s="86"/>
      <c r="AW68" s="86"/>
      <c r="AX68" s="86"/>
      <c r="AY68" s="86"/>
      <c r="AZ68" s="86"/>
      <c r="BA68" s="86"/>
      <c r="BB68" s="86"/>
      <c r="BC68" s="86"/>
      <c r="BD68" s="86"/>
      <c r="BE68" s="86"/>
      <c r="BF68" s="86"/>
      <c r="BG68" s="86"/>
      <c r="BH68" s="86"/>
      <c r="BI68" s="86"/>
      <c r="BJ68" s="86"/>
      <c r="BK68" s="86"/>
      <c r="BL68" s="86"/>
      <c r="BM68" s="86"/>
      <c r="BN68" s="86"/>
      <c r="BO68" s="86"/>
      <c r="BP68" s="86"/>
      <c r="BQ68" s="86"/>
      <c r="BR68" s="86"/>
    </row>
    <row r="69" spans="1:70" ht="30.75" customHeight="1">
      <c r="A69" s="1805"/>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6"/>
      <c r="AI69" s="86"/>
      <c r="AJ69" s="86"/>
      <c r="AK69" s="86"/>
      <c r="AL69" s="86"/>
      <c r="AM69" s="86"/>
      <c r="AN69" s="86"/>
      <c r="AO69" s="86"/>
      <c r="AP69" s="86"/>
      <c r="AQ69" s="86"/>
      <c r="AR69" s="86"/>
      <c r="AS69" s="86"/>
      <c r="AT69" s="86"/>
      <c r="AU69" s="86"/>
      <c r="AV69" s="86"/>
      <c r="AW69" s="86"/>
      <c r="AX69" s="86"/>
      <c r="AY69" s="86"/>
      <c r="AZ69" s="86"/>
      <c r="BA69" s="86"/>
      <c r="BB69" s="86"/>
      <c r="BC69" s="86"/>
      <c r="BD69" s="86"/>
      <c r="BE69" s="86"/>
      <c r="BF69" s="86"/>
      <c r="BG69" s="86"/>
      <c r="BH69" s="86"/>
      <c r="BI69" s="86"/>
      <c r="BJ69" s="86"/>
      <c r="BK69" s="86"/>
      <c r="BL69" s="86"/>
      <c r="BM69" s="86"/>
      <c r="BN69" s="86"/>
      <c r="BO69" s="86"/>
      <c r="BP69" s="86"/>
      <c r="BQ69" s="86"/>
      <c r="BR69" s="86"/>
    </row>
    <row r="70" spans="1:70" ht="30.75" customHeight="1">
      <c r="A70" s="1805"/>
      <c r="J70" s="86"/>
      <c r="K70" s="86"/>
      <c r="L70" s="86"/>
      <c r="M70" s="86"/>
      <c r="N70" s="86"/>
      <c r="O70" s="86"/>
      <c r="P70" s="86"/>
      <c r="Q70" s="86"/>
      <c r="R70" s="86"/>
      <c r="S70" s="86"/>
      <c r="T70" s="86"/>
      <c r="U70" s="86"/>
      <c r="V70" s="86"/>
      <c r="W70" s="86"/>
      <c r="X70" s="86"/>
      <c r="Y70" s="86"/>
      <c r="Z70" s="86"/>
      <c r="AA70" s="86"/>
      <c r="AB70" s="86"/>
      <c r="AC70" s="86"/>
      <c r="AD70" s="86"/>
      <c r="AE70" s="86"/>
      <c r="AF70" s="86"/>
      <c r="AG70" s="86"/>
      <c r="AH70" s="86"/>
      <c r="AI70" s="86"/>
      <c r="AJ70" s="86"/>
      <c r="AK70" s="86"/>
      <c r="AL70" s="86"/>
      <c r="AM70" s="86"/>
      <c r="AN70" s="86"/>
      <c r="AO70" s="86"/>
      <c r="AP70" s="86"/>
      <c r="AQ70" s="86"/>
      <c r="AR70" s="86"/>
      <c r="AS70" s="86"/>
      <c r="AT70" s="86"/>
      <c r="AU70" s="86"/>
      <c r="AV70" s="86"/>
      <c r="AW70" s="86"/>
      <c r="AX70" s="86"/>
      <c r="AY70" s="86"/>
      <c r="AZ70" s="86"/>
      <c r="BA70" s="86"/>
      <c r="BB70" s="86"/>
      <c r="BC70" s="86"/>
      <c r="BD70" s="86"/>
      <c r="BE70" s="86"/>
      <c r="BF70" s="86"/>
      <c r="BG70" s="86"/>
      <c r="BH70" s="86"/>
      <c r="BI70" s="86"/>
      <c r="BJ70" s="86"/>
      <c r="BK70" s="86"/>
      <c r="BL70" s="86"/>
      <c r="BM70" s="86"/>
      <c r="BN70" s="86"/>
      <c r="BO70" s="86"/>
      <c r="BP70" s="86"/>
      <c r="BQ70" s="86"/>
      <c r="BR70" s="86"/>
    </row>
    <row r="71" spans="1:70" ht="30.75" customHeight="1">
      <c r="A71" s="1805"/>
      <c r="J71" s="86"/>
      <c r="K71" s="86"/>
      <c r="L71" s="86"/>
      <c r="M71" s="86"/>
      <c r="N71" s="86"/>
      <c r="O71" s="86"/>
      <c r="P71" s="86"/>
      <c r="Q71" s="86"/>
      <c r="R71" s="86"/>
      <c r="S71" s="86"/>
      <c r="T71" s="86"/>
      <c r="U71" s="86"/>
      <c r="V71" s="86"/>
      <c r="W71" s="86"/>
      <c r="X71" s="86"/>
      <c r="Y71" s="86"/>
      <c r="Z71" s="86"/>
      <c r="AA71" s="86"/>
      <c r="AB71" s="86"/>
      <c r="AC71" s="86"/>
      <c r="AD71" s="86"/>
      <c r="AE71" s="86"/>
      <c r="AF71" s="86"/>
      <c r="AG71" s="86"/>
      <c r="AH71" s="86"/>
      <c r="AI71" s="86"/>
      <c r="AJ71" s="86"/>
      <c r="AK71" s="86"/>
      <c r="AL71" s="86"/>
      <c r="AM71" s="86"/>
      <c r="AN71" s="86"/>
      <c r="AO71" s="86"/>
      <c r="AP71" s="86"/>
      <c r="AQ71" s="86"/>
      <c r="AR71" s="86"/>
      <c r="AS71" s="86"/>
      <c r="AT71" s="86"/>
      <c r="AU71" s="86"/>
      <c r="AV71" s="86"/>
      <c r="AW71" s="86"/>
      <c r="AX71" s="86"/>
      <c r="AY71" s="86"/>
      <c r="AZ71" s="86"/>
      <c r="BA71" s="86"/>
      <c r="BB71" s="86"/>
      <c r="BC71" s="86"/>
      <c r="BD71" s="86"/>
      <c r="BE71" s="86"/>
      <c r="BF71" s="86"/>
      <c r="BG71" s="86"/>
      <c r="BH71" s="86"/>
      <c r="BI71" s="86"/>
      <c r="BJ71" s="86"/>
      <c r="BK71" s="86"/>
      <c r="BL71" s="86"/>
      <c r="BM71" s="86"/>
      <c r="BN71" s="86"/>
      <c r="BO71" s="86"/>
      <c r="BP71" s="86"/>
      <c r="BQ71" s="86"/>
      <c r="BR71" s="86"/>
    </row>
    <row r="72" spans="1:70" ht="30.75" customHeight="1">
      <c r="A72" s="1805"/>
      <c r="J72" s="86"/>
      <c r="K72" s="86"/>
      <c r="L72" s="86"/>
      <c r="M72" s="86"/>
      <c r="N72" s="86"/>
      <c r="O72" s="86"/>
      <c r="P72" s="86"/>
      <c r="Q72" s="86"/>
      <c r="R72" s="86"/>
      <c r="S72" s="86"/>
      <c r="T72" s="86"/>
      <c r="U72" s="86"/>
      <c r="V72" s="86"/>
      <c r="W72" s="86"/>
      <c r="X72" s="86"/>
      <c r="Y72" s="86"/>
      <c r="Z72" s="86"/>
      <c r="AA72" s="86"/>
      <c r="AB72" s="86"/>
      <c r="AC72" s="86"/>
      <c r="AD72" s="86"/>
      <c r="AE72" s="86"/>
      <c r="AF72" s="86"/>
      <c r="AG72" s="86"/>
      <c r="AH72" s="86"/>
      <c r="AI72" s="86"/>
      <c r="AJ72" s="86"/>
      <c r="AK72" s="86"/>
      <c r="AL72" s="86"/>
      <c r="AM72" s="86"/>
      <c r="AN72" s="86"/>
      <c r="AO72" s="86"/>
      <c r="AP72" s="86"/>
      <c r="AQ72" s="86"/>
      <c r="AR72" s="86"/>
      <c r="AS72" s="86"/>
      <c r="AT72" s="86"/>
      <c r="AU72" s="86"/>
      <c r="AV72" s="86"/>
      <c r="AW72" s="86"/>
      <c r="AX72" s="86"/>
      <c r="AY72" s="86"/>
      <c r="AZ72" s="86"/>
      <c r="BA72" s="86"/>
      <c r="BB72" s="86"/>
      <c r="BC72" s="86"/>
      <c r="BD72" s="86"/>
      <c r="BE72" s="86"/>
      <c r="BF72" s="86"/>
      <c r="BG72" s="86"/>
      <c r="BH72" s="86"/>
      <c r="BI72" s="86"/>
      <c r="BJ72" s="86"/>
      <c r="BK72" s="86"/>
      <c r="BL72" s="86"/>
      <c r="BM72" s="86"/>
      <c r="BN72" s="86"/>
      <c r="BO72" s="86"/>
      <c r="BP72" s="86"/>
      <c r="BQ72" s="86"/>
      <c r="BR72" s="86"/>
    </row>
    <row r="73" spans="1:70" ht="30.75" customHeight="1">
      <c r="A73" s="1805"/>
      <c r="J73" s="86"/>
      <c r="K73" s="86"/>
      <c r="L73" s="86"/>
      <c r="M73" s="86"/>
      <c r="N73" s="86"/>
      <c r="O73" s="86"/>
      <c r="P73" s="86"/>
      <c r="Q73" s="86"/>
      <c r="R73" s="86"/>
      <c r="S73" s="86"/>
      <c r="T73" s="86"/>
      <c r="U73" s="86"/>
      <c r="V73" s="86"/>
      <c r="W73" s="86"/>
      <c r="X73" s="86"/>
      <c r="Y73" s="86"/>
      <c r="Z73" s="86"/>
      <c r="AA73" s="86"/>
      <c r="AB73" s="86"/>
      <c r="AC73" s="86"/>
      <c r="AD73" s="86"/>
      <c r="AE73" s="86"/>
      <c r="AF73" s="86"/>
      <c r="AG73" s="86"/>
      <c r="AH73" s="86"/>
      <c r="AI73" s="86"/>
      <c r="AJ73" s="86"/>
      <c r="AK73" s="86"/>
      <c r="AL73" s="86"/>
      <c r="AM73" s="86"/>
      <c r="AN73" s="86"/>
      <c r="AO73" s="86"/>
      <c r="AP73" s="86"/>
      <c r="AQ73" s="86"/>
      <c r="AR73" s="86"/>
      <c r="AS73" s="86"/>
      <c r="AT73" s="86"/>
      <c r="AU73" s="86"/>
      <c r="AV73" s="86"/>
      <c r="AW73" s="86"/>
      <c r="AX73" s="86"/>
      <c r="AY73" s="86"/>
      <c r="AZ73" s="86"/>
      <c r="BA73" s="86"/>
      <c r="BB73" s="86"/>
      <c r="BC73" s="86"/>
      <c r="BD73" s="86"/>
      <c r="BE73" s="86"/>
      <c r="BF73" s="86"/>
      <c r="BG73" s="86"/>
      <c r="BH73" s="86"/>
      <c r="BI73" s="86"/>
      <c r="BJ73" s="86"/>
      <c r="BK73" s="86"/>
      <c r="BL73" s="86"/>
      <c r="BM73" s="86"/>
      <c r="BN73" s="86"/>
      <c r="BO73" s="86"/>
      <c r="BP73" s="86"/>
      <c r="BQ73" s="86"/>
      <c r="BR73" s="86"/>
    </row>
    <row r="74" spans="1:70" ht="30.75" customHeight="1">
      <c r="A74" s="1805"/>
      <c r="J74" s="86"/>
      <c r="K74" s="86"/>
      <c r="L74" s="86"/>
      <c r="M74" s="86"/>
      <c r="N74" s="86"/>
      <c r="O74" s="86"/>
      <c r="P74" s="86"/>
      <c r="Q74" s="86"/>
      <c r="R74" s="86"/>
      <c r="S74" s="86"/>
      <c r="T74" s="86"/>
      <c r="U74" s="86"/>
      <c r="V74" s="86"/>
      <c r="W74" s="86"/>
      <c r="X74" s="86"/>
      <c r="Y74" s="86"/>
      <c r="Z74" s="86"/>
      <c r="AA74" s="86"/>
      <c r="AB74" s="86"/>
      <c r="AC74" s="86"/>
      <c r="AD74" s="86"/>
      <c r="AE74" s="86"/>
      <c r="AF74" s="86"/>
      <c r="AG74" s="86"/>
      <c r="AH74" s="86"/>
      <c r="AI74" s="86"/>
      <c r="AJ74" s="86"/>
      <c r="AK74" s="86"/>
      <c r="AL74" s="86"/>
      <c r="AM74" s="86"/>
      <c r="AN74" s="86"/>
      <c r="AO74" s="86"/>
      <c r="AP74" s="86"/>
      <c r="AQ74" s="86"/>
      <c r="AR74" s="86"/>
      <c r="AS74" s="86"/>
      <c r="AT74" s="86"/>
      <c r="AU74" s="86"/>
      <c r="AV74" s="86"/>
      <c r="AW74" s="86"/>
      <c r="AX74" s="86"/>
      <c r="AY74" s="86"/>
      <c r="AZ74" s="86"/>
      <c r="BA74" s="86"/>
      <c r="BB74" s="86"/>
      <c r="BC74" s="86"/>
      <c r="BD74" s="86"/>
      <c r="BE74" s="86"/>
      <c r="BF74" s="86"/>
      <c r="BG74" s="86"/>
      <c r="BH74" s="86"/>
      <c r="BI74" s="86"/>
      <c r="BJ74" s="86"/>
      <c r="BK74" s="86"/>
      <c r="BL74" s="86"/>
      <c r="BM74" s="86"/>
      <c r="BN74" s="86"/>
      <c r="BO74" s="86"/>
      <c r="BP74" s="86"/>
      <c r="BQ74" s="86"/>
      <c r="BR74" s="86"/>
    </row>
    <row r="75" spans="1:70" ht="30.75" customHeight="1">
      <c r="A75" s="1805"/>
      <c r="J75" s="86"/>
      <c r="K75" s="86"/>
      <c r="L75" s="86"/>
      <c r="M75" s="86"/>
      <c r="N75" s="86"/>
      <c r="O75" s="86"/>
      <c r="P75" s="86"/>
      <c r="Q75" s="86"/>
      <c r="R75" s="86"/>
      <c r="S75" s="86"/>
      <c r="T75" s="86"/>
      <c r="U75" s="86"/>
      <c r="V75" s="86"/>
      <c r="W75" s="86"/>
      <c r="X75" s="86"/>
      <c r="Y75" s="86"/>
      <c r="Z75" s="86"/>
      <c r="AA75" s="86"/>
      <c r="AB75" s="86"/>
      <c r="AC75" s="86"/>
      <c r="AD75" s="86"/>
      <c r="AE75" s="86"/>
      <c r="AF75" s="86"/>
      <c r="AG75" s="86"/>
      <c r="AH75" s="86"/>
      <c r="AI75" s="86"/>
      <c r="AJ75" s="86"/>
      <c r="AK75" s="86"/>
      <c r="AL75" s="86"/>
      <c r="AM75" s="86"/>
      <c r="AN75" s="86"/>
      <c r="AO75" s="86"/>
      <c r="AP75" s="86"/>
      <c r="AQ75" s="86"/>
      <c r="AR75" s="86"/>
      <c r="AS75" s="86"/>
      <c r="AT75" s="86"/>
      <c r="AU75" s="86"/>
      <c r="AV75" s="86"/>
      <c r="AW75" s="86"/>
      <c r="AX75" s="86"/>
      <c r="AY75" s="86"/>
      <c r="AZ75" s="86"/>
      <c r="BA75" s="86"/>
      <c r="BB75" s="86"/>
      <c r="BC75" s="86"/>
      <c r="BD75" s="86"/>
      <c r="BE75" s="86"/>
      <c r="BF75" s="86"/>
      <c r="BG75" s="86"/>
      <c r="BH75" s="86"/>
      <c r="BI75" s="86"/>
      <c r="BJ75" s="86"/>
      <c r="BK75" s="86"/>
      <c r="BL75" s="86"/>
      <c r="BM75" s="86"/>
      <c r="BN75" s="86"/>
      <c r="BO75" s="86"/>
      <c r="BP75" s="86"/>
      <c r="BQ75" s="86"/>
      <c r="BR75" s="86"/>
    </row>
    <row r="76" spans="1:70" ht="30.75" customHeight="1">
      <c r="A76" s="1805"/>
      <c r="J76" s="86"/>
      <c r="K76" s="86"/>
      <c r="L76" s="86"/>
      <c r="M76" s="86"/>
      <c r="N76" s="86"/>
      <c r="O76" s="86"/>
      <c r="P76" s="86"/>
      <c r="Q76" s="86"/>
      <c r="R76" s="86"/>
      <c r="S76" s="86"/>
      <c r="T76" s="86"/>
      <c r="U76" s="86"/>
      <c r="V76" s="86"/>
      <c r="W76" s="86"/>
      <c r="X76" s="86"/>
      <c r="Y76" s="86"/>
      <c r="Z76" s="86"/>
      <c r="AA76" s="86"/>
      <c r="AB76" s="86"/>
      <c r="AC76" s="86"/>
      <c r="AD76" s="86"/>
      <c r="AE76" s="86"/>
      <c r="AF76" s="86"/>
      <c r="AG76" s="86"/>
      <c r="AH76" s="86"/>
      <c r="AI76" s="86"/>
      <c r="AJ76" s="86"/>
      <c r="AK76" s="86"/>
      <c r="AL76" s="86"/>
      <c r="AM76" s="86"/>
      <c r="AN76" s="86"/>
      <c r="AO76" s="86"/>
      <c r="AP76" s="86"/>
      <c r="AQ76" s="86"/>
      <c r="AR76" s="86"/>
      <c r="AS76" s="86"/>
      <c r="AT76" s="86"/>
      <c r="AU76" s="86"/>
      <c r="AV76" s="86"/>
      <c r="AW76" s="86"/>
      <c r="AX76" s="86"/>
      <c r="AY76" s="86"/>
      <c r="AZ76" s="86"/>
      <c r="BA76" s="86"/>
      <c r="BB76" s="86"/>
      <c r="BC76" s="86"/>
      <c r="BD76" s="86"/>
      <c r="BE76" s="86"/>
      <c r="BF76" s="86"/>
      <c r="BG76" s="86"/>
      <c r="BH76" s="86"/>
      <c r="BI76" s="86"/>
      <c r="BJ76" s="86"/>
      <c r="BK76" s="86"/>
      <c r="BL76" s="86"/>
      <c r="BM76" s="86"/>
      <c r="BN76" s="86"/>
      <c r="BO76" s="86"/>
      <c r="BP76" s="86"/>
      <c r="BQ76" s="86"/>
      <c r="BR76" s="86"/>
    </row>
    <row r="77" spans="1:70" ht="30.75" customHeight="1">
      <c r="A77" s="1805"/>
      <c r="J77" s="86"/>
      <c r="K77" s="86"/>
      <c r="L77" s="86"/>
      <c r="M77" s="86"/>
      <c r="N77" s="86"/>
      <c r="O77" s="86"/>
      <c r="P77" s="86"/>
      <c r="Q77" s="86"/>
      <c r="R77" s="86"/>
      <c r="S77" s="86"/>
      <c r="T77" s="86"/>
      <c r="U77" s="86"/>
      <c r="V77" s="86"/>
      <c r="W77" s="86"/>
      <c r="X77" s="86"/>
      <c r="Y77" s="86"/>
      <c r="Z77" s="86"/>
      <c r="AA77" s="86"/>
      <c r="AB77" s="86"/>
      <c r="AC77" s="86"/>
      <c r="AD77" s="86"/>
      <c r="AE77" s="86"/>
      <c r="AF77" s="86"/>
      <c r="AG77" s="86"/>
      <c r="AH77" s="86"/>
      <c r="AI77" s="86"/>
      <c r="AJ77" s="86"/>
      <c r="AK77" s="86"/>
      <c r="AL77" s="86"/>
      <c r="AM77" s="86"/>
      <c r="AN77" s="86"/>
      <c r="AO77" s="86"/>
      <c r="AP77" s="86"/>
      <c r="AQ77" s="86"/>
      <c r="AR77" s="86"/>
      <c r="AS77" s="86"/>
      <c r="AT77" s="86"/>
      <c r="AU77" s="86"/>
      <c r="AV77" s="86"/>
      <c r="AW77" s="86"/>
      <c r="AX77" s="86"/>
      <c r="AY77" s="86"/>
      <c r="AZ77" s="86"/>
      <c r="BA77" s="86"/>
      <c r="BB77" s="86"/>
      <c r="BC77" s="86"/>
      <c r="BD77" s="86"/>
      <c r="BE77" s="86"/>
      <c r="BF77" s="86"/>
      <c r="BG77" s="86"/>
      <c r="BH77" s="86"/>
      <c r="BI77" s="86"/>
      <c r="BJ77" s="86"/>
      <c r="BK77" s="86"/>
      <c r="BL77" s="86"/>
      <c r="BM77" s="86"/>
      <c r="BN77" s="86"/>
      <c r="BO77" s="86"/>
      <c r="BP77" s="86"/>
      <c r="BQ77" s="86"/>
      <c r="BR77" s="86"/>
    </row>
    <row r="78" spans="1:70" ht="30.75" customHeight="1">
      <c r="A78" s="1805"/>
      <c r="E78" s="1715"/>
      <c r="J78" s="86"/>
      <c r="K78" s="86"/>
      <c r="L78" s="86"/>
      <c r="M78" s="86"/>
      <c r="N78" s="86"/>
      <c r="O78" s="86"/>
      <c r="P78" s="86"/>
      <c r="Q78" s="86"/>
      <c r="R78" s="86"/>
      <c r="S78" s="86"/>
      <c r="T78" s="86"/>
      <c r="U78" s="86"/>
      <c r="V78" s="86"/>
      <c r="W78" s="86"/>
      <c r="X78" s="86"/>
      <c r="Y78" s="86"/>
      <c r="Z78" s="86"/>
      <c r="AA78" s="86"/>
      <c r="AB78" s="86"/>
      <c r="AC78" s="86"/>
      <c r="AD78" s="86"/>
      <c r="AE78" s="86"/>
      <c r="AF78" s="86"/>
      <c r="AG78" s="86"/>
      <c r="AH78" s="86"/>
      <c r="AI78" s="86"/>
      <c r="AJ78" s="86"/>
      <c r="AK78" s="86"/>
      <c r="AL78" s="86"/>
      <c r="AM78" s="86"/>
      <c r="AN78" s="86"/>
      <c r="AO78" s="86"/>
      <c r="AP78" s="86"/>
      <c r="AQ78" s="86"/>
      <c r="AR78" s="86"/>
      <c r="AS78" s="86"/>
      <c r="AT78" s="86"/>
      <c r="AU78" s="86"/>
      <c r="AV78" s="86"/>
      <c r="AW78" s="86"/>
      <c r="AX78" s="86"/>
      <c r="AY78" s="86"/>
      <c r="AZ78" s="86"/>
      <c r="BA78" s="86"/>
      <c r="BB78" s="86"/>
      <c r="BC78" s="86"/>
      <c r="BD78" s="86"/>
      <c r="BE78" s="86"/>
      <c r="BF78" s="86"/>
      <c r="BG78" s="86"/>
      <c r="BH78" s="86"/>
      <c r="BI78" s="86"/>
      <c r="BJ78" s="86"/>
      <c r="BK78" s="86"/>
      <c r="BL78" s="86"/>
      <c r="BM78" s="86"/>
      <c r="BN78" s="86"/>
      <c r="BO78" s="86"/>
      <c r="BP78" s="86"/>
      <c r="BQ78" s="86"/>
      <c r="BR78" s="86"/>
    </row>
    <row r="79" spans="1:70" ht="30.75" customHeight="1">
      <c r="A79" s="1805"/>
      <c r="J79" s="86"/>
      <c r="K79" s="86"/>
      <c r="L79" s="86"/>
      <c r="M79" s="86"/>
      <c r="N79" s="86"/>
      <c r="O79" s="86"/>
      <c r="P79" s="86"/>
      <c r="Q79" s="86"/>
      <c r="R79" s="86"/>
      <c r="S79" s="86"/>
      <c r="T79" s="86"/>
      <c r="U79" s="86"/>
      <c r="V79" s="86"/>
      <c r="W79" s="86"/>
      <c r="X79" s="86"/>
      <c r="Y79" s="86"/>
      <c r="Z79" s="86"/>
      <c r="AA79" s="86"/>
      <c r="AB79" s="86"/>
      <c r="AC79" s="86"/>
      <c r="AD79" s="86"/>
      <c r="AE79" s="86"/>
      <c r="AF79" s="86"/>
      <c r="AG79" s="86"/>
      <c r="AH79" s="86"/>
      <c r="AI79" s="86"/>
      <c r="AJ79" s="86"/>
      <c r="AK79" s="86"/>
      <c r="AL79" s="86"/>
      <c r="AM79" s="86"/>
      <c r="AN79" s="86"/>
      <c r="AO79" s="86"/>
      <c r="AP79" s="86"/>
      <c r="AQ79" s="86"/>
      <c r="AR79" s="86"/>
      <c r="AS79" s="86"/>
      <c r="AT79" s="86"/>
      <c r="AU79" s="86"/>
      <c r="AV79" s="86"/>
      <c r="AW79" s="86"/>
      <c r="AX79" s="86"/>
      <c r="AY79" s="86"/>
      <c r="AZ79" s="86"/>
      <c r="BA79" s="86"/>
      <c r="BB79" s="86"/>
      <c r="BC79" s="86"/>
      <c r="BD79" s="86"/>
      <c r="BE79" s="86"/>
      <c r="BF79" s="86"/>
      <c r="BG79" s="86"/>
      <c r="BH79" s="86"/>
      <c r="BI79" s="86"/>
      <c r="BJ79" s="86"/>
      <c r="BK79" s="86"/>
      <c r="BL79" s="86"/>
      <c r="BM79" s="86"/>
      <c r="BN79" s="86"/>
      <c r="BO79" s="86"/>
      <c r="BP79" s="86"/>
      <c r="BQ79" s="86"/>
      <c r="BR79" s="86"/>
    </row>
    <row r="80" spans="1:70" ht="30.75" customHeight="1">
      <c r="A80" s="1805"/>
      <c r="J80" s="86"/>
      <c r="K80" s="86"/>
      <c r="L80" s="86"/>
      <c r="M80" s="86"/>
      <c r="N80" s="86"/>
      <c r="O80" s="86"/>
      <c r="P80" s="86"/>
      <c r="Q80" s="86"/>
      <c r="R80" s="86"/>
      <c r="S80" s="86"/>
      <c r="T80" s="86"/>
      <c r="U80" s="86"/>
      <c r="V80" s="86"/>
      <c r="W80" s="86"/>
      <c r="X80" s="86"/>
      <c r="Y80" s="86"/>
      <c r="Z80" s="86"/>
      <c r="AA80" s="86"/>
      <c r="AB80" s="86"/>
      <c r="AC80" s="86"/>
      <c r="AD80" s="86"/>
      <c r="AE80" s="86"/>
      <c r="AF80" s="86"/>
      <c r="AG80" s="86"/>
      <c r="AH80" s="86"/>
      <c r="AI80" s="86"/>
      <c r="AJ80" s="86"/>
      <c r="AK80" s="86"/>
      <c r="AL80" s="86"/>
      <c r="AM80" s="86"/>
      <c r="AN80" s="86"/>
      <c r="AO80" s="86"/>
      <c r="AP80" s="86"/>
      <c r="AQ80" s="86"/>
      <c r="AR80" s="86"/>
      <c r="AS80" s="86"/>
      <c r="AT80" s="86"/>
      <c r="AU80" s="86"/>
      <c r="AV80" s="86"/>
      <c r="AW80" s="86"/>
      <c r="AX80" s="86"/>
      <c r="AY80" s="86"/>
      <c r="AZ80" s="86"/>
      <c r="BA80" s="86"/>
      <c r="BB80" s="86"/>
      <c r="BC80" s="86"/>
      <c r="BD80" s="86"/>
      <c r="BE80" s="86"/>
      <c r="BF80" s="86"/>
      <c r="BG80" s="86"/>
      <c r="BH80" s="86"/>
      <c r="BI80" s="86"/>
      <c r="BJ80" s="86"/>
      <c r="BK80" s="86"/>
      <c r="BL80" s="86"/>
      <c r="BM80" s="86"/>
      <c r="BN80" s="86"/>
      <c r="BO80" s="86"/>
      <c r="BP80" s="86"/>
      <c r="BQ80" s="86"/>
      <c r="BR80" s="86"/>
    </row>
    <row r="81" spans="1:70" ht="30.75" customHeight="1">
      <c r="A81" s="1805"/>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6"/>
      <c r="AI81" s="86"/>
      <c r="AJ81" s="86"/>
      <c r="AK81" s="86"/>
      <c r="AL81" s="86"/>
      <c r="AM81" s="86"/>
      <c r="AN81" s="86"/>
      <c r="AO81" s="86"/>
      <c r="AP81" s="86"/>
      <c r="AQ81" s="86"/>
      <c r="AR81" s="86"/>
      <c r="AS81" s="86"/>
      <c r="AT81" s="86"/>
      <c r="AU81" s="86"/>
      <c r="AV81" s="86"/>
      <c r="AW81" s="86"/>
      <c r="AX81" s="86"/>
      <c r="AY81" s="86"/>
      <c r="AZ81" s="86"/>
      <c r="BA81" s="86"/>
      <c r="BB81" s="86"/>
      <c r="BC81" s="86"/>
      <c r="BD81" s="86"/>
      <c r="BE81" s="86"/>
      <c r="BF81" s="86"/>
      <c r="BG81" s="86"/>
      <c r="BH81" s="86"/>
      <c r="BI81" s="86"/>
      <c r="BJ81" s="86"/>
      <c r="BK81" s="86"/>
      <c r="BL81" s="86"/>
      <c r="BM81" s="86"/>
      <c r="BN81" s="86"/>
      <c r="BO81" s="86"/>
      <c r="BP81" s="86"/>
      <c r="BQ81" s="86"/>
      <c r="BR81" s="86"/>
    </row>
    <row r="82" spans="1:70" ht="30.75" customHeight="1">
      <c r="A82" s="1805"/>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6"/>
      <c r="AI82" s="86"/>
      <c r="AJ82" s="86"/>
      <c r="AK82" s="86"/>
      <c r="AL82" s="86"/>
      <c r="AM82" s="86"/>
      <c r="AN82" s="86"/>
      <c r="AO82" s="86"/>
      <c r="AP82" s="86"/>
      <c r="AQ82" s="86"/>
      <c r="AR82" s="86"/>
      <c r="AS82" s="86"/>
      <c r="AT82" s="86"/>
      <c r="AU82" s="86"/>
      <c r="AV82" s="86"/>
      <c r="AW82" s="86"/>
      <c r="AX82" s="86"/>
      <c r="AY82" s="86"/>
      <c r="AZ82" s="86"/>
      <c r="BA82" s="86"/>
      <c r="BB82" s="86"/>
      <c r="BC82" s="86"/>
      <c r="BD82" s="86"/>
      <c r="BE82" s="86"/>
      <c r="BF82" s="86"/>
      <c r="BG82" s="86"/>
      <c r="BH82" s="86"/>
      <c r="BI82" s="86"/>
      <c r="BJ82" s="86"/>
      <c r="BK82" s="86"/>
      <c r="BL82" s="86"/>
      <c r="BM82" s="86"/>
      <c r="BN82" s="86"/>
      <c r="BO82" s="86"/>
      <c r="BP82" s="86"/>
      <c r="BQ82" s="86"/>
      <c r="BR82" s="86"/>
    </row>
    <row r="83" spans="1:70" ht="30.75" customHeight="1">
      <c r="A83" s="1805"/>
      <c r="J83" s="86"/>
      <c r="K83" s="86"/>
      <c r="L83" s="86"/>
      <c r="M83" s="86"/>
      <c r="N83" s="86"/>
      <c r="O83" s="86"/>
      <c r="P83" s="86"/>
      <c r="Q83" s="86"/>
      <c r="R83" s="86"/>
      <c r="S83" s="86"/>
      <c r="T83" s="86"/>
      <c r="U83" s="86"/>
      <c r="V83" s="86"/>
      <c r="W83" s="86"/>
      <c r="X83" s="86"/>
      <c r="Y83" s="86"/>
      <c r="Z83" s="86"/>
      <c r="AA83" s="86"/>
      <c r="AB83" s="86"/>
      <c r="AC83" s="86"/>
      <c r="AD83" s="86"/>
      <c r="AE83" s="86"/>
      <c r="AF83" s="86"/>
      <c r="AG83" s="86"/>
      <c r="AH83" s="86"/>
      <c r="AI83" s="86"/>
      <c r="AJ83" s="86"/>
      <c r="AK83" s="86"/>
      <c r="AL83" s="86"/>
      <c r="AM83" s="86"/>
      <c r="AN83" s="86"/>
      <c r="AO83" s="86"/>
      <c r="AP83" s="86"/>
      <c r="AQ83" s="86"/>
      <c r="AR83" s="86"/>
      <c r="AS83" s="86"/>
      <c r="AT83" s="86"/>
      <c r="AU83" s="86"/>
      <c r="AV83" s="86"/>
      <c r="AW83" s="86"/>
      <c r="AX83" s="86"/>
      <c r="AY83" s="86"/>
      <c r="AZ83" s="86"/>
      <c r="BA83" s="86"/>
      <c r="BB83" s="86"/>
      <c r="BC83" s="86"/>
      <c r="BD83" s="86"/>
      <c r="BE83" s="86"/>
      <c r="BF83" s="86"/>
      <c r="BG83" s="86"/>
      <c r="BH83" s="86"/>
      <c r="BI83" s="86"/>
      <c r="BJ83" s="86"/>
      <c r="BK83" s="86"/>
      <c r="BL83" s="86"/>
      <c r="BM83" s="86"/>
      <c r="BN83" s="86"/>
      <c r="BO83" s="86"/>
      <c r="BP83" s="86"/>
      <c r="BQ83" s="86"/>
      <c r="BR83" s="86"/>
    </row>
    <row r="84" spans="1:70" ht="30.75" customHeight="1">
      <c r="A84" s="1805"/>
      <c r="E84" s="1715"/>
      <c r="J84" s="86"/>
      <c r="K84" s="86"/>
      <c r="L84" s="86"/>
      <c r="M84" s="86"/>
      <c r="N84" s="86"/>
      <c r="O84" s="86"/>
      <c r="P84" s="86"/>
      <c r="Q84" s="86"/>
      <c r="R84" s="86"/>
      <c r="S84" s="86"/>
      <c r="T84" s="86"/>
      <c r="U84" s="86"/>
      <c r="V84" s="86"/>
      <c r="W84" s="86"/>
      <c r="X84" s="86"/>
      <c r="Y84" s="86"/>
      <c r="Z84" s="86"/>
      <c r="AA84" s="86"/>
      <c r="AB84" s="86"/>
      <c r="AC84" s="86"/>
      <c r="AD84" s="86"/>
      <c r="AE84" s="86"/>
      <c r="AF84" s="86"/>
      <c r="AG84" s="86"/>
      <c r="AH84" s="86"/>
      <c r="AI84" s="86"/>
      <c r="AJ84" s="86"/>
      <c r="AK84" s="86"/>
      <c r="AL84" s="86"/>
      <c r="AM84" s="86"/>
      <c r="AN84" s="86"/>
      <c r="AO84" s="86"/>
      <c r="AP84" s="86"/>
      <c r="AQ84" s="86"/>
      <c r="AR84" s="86"/>
      <c r="AS84" s="86"/>
      <c r="AT84" s="86"/>
      <c r="AU84" s="86"/>
      <c r="AV84" s="86"/>
      <c r="AW84" s="86"/>
      <c r="AX84" s="86"/>
      <c r="AY84" s="86"/>
      <c r="AZ84" s="86"/>
      <c r="BA84" s="86"/>
      <c r="BB84" s="86"/>
      <c r="BC84" s="86"/>
      <c r="BD84" s="86"/>
      <c r="BE84" s="86"/>
      <c r="BF84" s="86"/>
      <c r="BG84" s="86"/>
      <c r="BH84" s="86"/>
      <c r="BI84" s="86"/>
      <c r="BJ84" s="86"/>
      <c r="BK84" s="86"/>
      <c r="BL84" s="86"/>
      <c r="BM84" s="86"/>
      <c r="BN84" s="86"/>
      <c r="BO84" s="86"/>
      <c r="BP84" s="86"/>
      <c r="BQ84" s="86"/>
      <c r="BR84" s="86"/>
    </row>
    <row r="85" spans="1:70" ht="30.75" customHeight="1">
      <c r="A85" s="1805"/>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6"/>
      <c r="AI85" s="86"/>
      <c r="AJ85" s="86"/>
      <c r="AK85" s="86"/>
      <c r="AL85" s="86"/>
      <c r="AM85" s="86"/>
      <c r="AN85" s="86"/>
      <c r="AO85" s="86"/>
      <c r="AP85" s="86"/>
      <c r="AQ85" s="86"/>
      <c r="AR85" s="86"/>
      <c r="AS85" s="86"/>
      <c r="AT85" s="86"/>
      <c r="AU85" s="86"/>
      <c r="AV85" s="86"/>
      <c r="AW85" s="86"/>
      <c r="AX85" s="86"/>
      <c r="AY85" s="86"/>
      <c r="AZ85" s="86"/>
      <c r="BA85" s="86"/>
      <c r="BB85" s="86"/>
      <c r="BC85" s="86"/>
      <c r="BD85" s="86"/>
      <c r="BE85" s="86"/>
      <c r="BF85" s="86"/>
      <c r="BG85" s="86"/>
      <c r="BH85" s="86"/>
      <c r="BI85" s="86"/>
      <c r="BJ85" s="86"/>
      <c r="BK85" s="86"/>
      <c r="BL85" s="86"/>
      <c r="BM85" s="86"/>
      <c r="BN85" s="86"/>
      <c r="BO85" s="86"/>
      <c r="BP85" s="86"/>
      <c r="BQ85" s="86"/>
      <c r="BR85" s="86"/>
    </row>
    <row r="86" spans="1:70" ht="30.75" customHeight="1">
      <c r="A86" s="1805"/>
      <c r="J86" s="86"/>
      <c r="K86" s="86"/>
      <c r="L86" s="86"/>
      <c r="M86" s="86"/>
      <c r="N86" s="86"/>
      <c r="O86" s="86"/>
      <c r="P86" s="86"/>
      <c r="Q86" s="86"/>
      <c r="R86" s="86"/>
      <c r="S86" s="86"/>
      <c r="T86" s="86"/>
      <c r="U86" s="86"/>
      <c r="V86" s="86"/>
      <c r="W86" s="86"/>
      <c r="X86" s="86"/>
      <c r="Y86" s="86"/>
      <c r="Z86" s="86"/>
      <c r="AA86" s="86"/>
      <c r="AB86" s="86"/>
      <c r="AC86" s="86"/>
      <c r="AD86" s="86"/>
      <c r="AE86" s="86"/>
      <c r="AF86" s="86"/>
      <c r="AG86" s="86"/>
      <c r="AH86" s="86"/>
      <c r="AI86" s="86"/>
      <c r="AJ86" s="86"/>
      <c r="AK86" s="86"/>
      <c r="AL86" s="86"/>
      <c r="AM86" s="86"/>
      <c r="AN86" s="86"/>
      <c r="AO86" s="86"/>
      <c r="AP86" s="86"/>
      <c r="AQ86" s="86"/>
      <c r="AR86" s="86"/>
      <c r="AS86" s="86"/>
      <c r="AT86" s="86"/>
      <c r="AU86" s="86"/>
      <c r="AV86" s="86"/>
      <c r="AW86" s="86"/>
      <c r="AX86" s="86"/>
      <c r="AY86" s="86"/>
      <c r="AZ86" s="86"/>
      <c r="BA86" s="86"/>
      <c r="BB86" s="86"/>
      <c r="BC86" s="86"/>
      <c r="BD86" s="86"/>
      <c r="BE86" s="86"/>
      <c r="BF86" s="86"/>
      <c r="BG86" s="86"/>
      <c r="BH86" s="86"/>
      <c r="BI86" s="86"/>
      <c r="BJ86" s="86"/>
      <c r="BK86" s="86"/>
      <c r="BL86" s="86"/>
      <c r="BM86" s="86"/>
      <c r="BN86" s="86"/>
      <c r="BO86" s="86"/>
      <c r="BP86" s="86"/>
      <c r="BQ86" s="86"/>
      <c r="BR86" s="86"/>
    </row>
    <row r="87" spans="1:70" ht="30.75" customHeight="1">
      <c r="A87" s="1805"/>
      <c r="F87" s="1807"/>
      <c r="G87" s="1807"/>
      <c r="I87" s="1807"/>
      <c r="J87" s="86"/>
      <c r="K87" s="86"/>
      <c r="L87" s="86"/>
      <c r="M87" s="86"/>
      <c r="N87" s="86"/>
      <c r="O87" s="86"/>
      <c r="P87" s="86"/>
      <c r="Q87" s="86"/>
      <c r="R87" s="86"/>
      <c r="S87" s="86"/>
      <c r="T87" s="86"/>
      <c r="U87" s="86"/>
      <c r="V87" s="86"/>
      <c r="W87" s="86"/>
      <c r="X87" s="86"/>
      <c r="Y87" s="86"/>
      <c r="Z87" s="86"/>
      <c r="AA87" s="86"/>
      <c r="AB87" s="86"/>
      <c r="AC87" s="86"/>
      <c r="AD87" s="86"/>
      <c r="AE87" s="86"/>
      <c r="AF87" s="86"/>
      <c r="AG87" s="86"/>
      <c r="AH87" s="86"/>
      <c r="AI87" s="86"/>
      <c r="AJ87" s="86"/>
      <c r="AK87" s="86"/>
      <c r="AL87" s="86"/>
      <c r="AM87" s="86"/>
      <c r="AN87" s="86"/>
      <c r="AO87" s="86"/>
      <c r="AP87" s="86"/>
      <c r="AQ87" s="86"/>
      <c r="AR87" s="86"/>
      <c r="AS87" s="86"/>
      <c r="AT87" s="86"/>
      <c r="AU87" s="86"/>
      <c r="AV87" s="86"/>
      <c r="AW87" s="86"/>
      <c r="AX87" s="86"/>
      <c r="AY87" s="86"/>
      <c r="AZ87" s="86"/>
      <c r="BA87" s="86"/>
      <c r="BB87" s="86"/>
      <c r="BC87" s="86"/>
      <c r="BD87" s="86"/>
      <c r="BE87" s="86"/>
      <c r="BF87" s="86"/>
      <c r="BG87" s="86"/>
      <c r="BH87" s="86"/>
      <c r="BI87" s="86"/>
      <c r="BJ87" s="86"/>
      <c r="BK87" s="86"/>
      <c r="BL87" s="86"/>
      <c r="BM87" s="86"/>
      <c r="BN87" s="86"/>
      <c r="BO87" s="86"/>
      <c r="BP87" s="86"/>
      <c r="BQ87" s="86"/>
      <c r="BR87" s="86"/>
    </row>
    <row r="88" spans="1:70" ht="30.75" customHeight="1">
      <c r="A88" s="1805"/>
      <c r="J88" s="86"/>
      <c r="K88" s="86"/>
      <c r="L88" s="86"/>
      <c r="M88" s="86"/>
      <c r="N88" s="86"/>
      <c r="O88" s="86"/>
      <c r="P88" s="86"/>
      <c r="Q88" s="86"/>
      <c r="R88" s="86"/>
      <c r="S88" s="86"/>
      <c r="T88" s="86"/>
      <c r="U88" s="86"/>
      <c r="V88" s="86"/>
      <c r="W88" s="86"/>
      <c r="X88" s="86"/>
      <c r="Y88" s="86"/>
      <c r="Z88" s="86"/>
      <c r="AA88" s="86"/>
      <c r="AB88" s="86"/>
      <c r="AC88" s="86"/>
      <c r="AD88" s="86"/>
      <c r="AE88" s="86"/>
      <c r="AF88" s="86"/>
      <c r="AG88" s="86"/>
      <c r="AH88" s="86"/>
      <c r="AI88" s="86"/>
      <c r="AJ88" s="86"/>
      <c r="AK88" s="86"/>
      <c r="AL88" s="86"/>
      <c r="AM88" s="86"/>
      <c r="AN88" s="86"/>
      <c r="AO88" s="86"/>
      <c r="AP88" s="86"/>
      <c r="AQ88" s="86"/>
      <c r="AR88" s="86"/>
      <c r="AS88" s="86"/>
      <c r="AT88" s="86"/>
      <c r="AU88" s="86"/>
      <c r="AV88" s="86"/>
      <c r="AW88" s="86"/>
      <c r="AX88" s="86"/>
      <c r="AY88" s="86"/>
      <c r="AZ88" s="86"/>
      <c r="BA88" s="86"/>
      <c r="BB88" s="86"/>
      <c r="BC88" s="86"/>
      <c r="BD88" s="86"/>
      <c r="BE88" s="86"/>
      <c r="BF88" s="86"/>
      <c r="BG88" s="86"/>
      <c r="BH88" s="86"/>
      <c r="BI88" s="86"/>
      <c r="BJ88" s="86"/>
      <c r="BK88" s="86"/>
      <c r="BL88" s="86"/>
      <c r="BM88" s="86"/>
      <c r="BN88" s="86"/>
      <c r="BO88" s="86"/>
      <c r="BP88" s="86"/>
      <c r="BQ88" s="86"/>
      <c r="BR88" s="86"/>
    </row>
    <row r="89" spans="1:70" ht="30.75" customHeight="1">
      <c r="A89" s="1805"/>
      <c r="J89" s="86"/>
      <c r="K89" s="86"/>
      <c r="L89" s="86"/>
      <c r="M89" s="86"/>
      <c r="N89" s="86"/>
      <c r="O89" s="86"/>
      <c r="P89" s="86"/>
      <c r="Q89" s="86"/>
      <c r="R89" s="86"/>
      <c r="S89" s="86"/>
      <c r="T89" s="86"/>
      <c r="U89" s="86"/>
      <c r="V89" s="86"/>
      <c r="W89" s="86"/>
      <c r="X89" s="86"/>
      <c r="Y89" s="86"/>
      <c r="Z89" s="86"/>
      <c r="AA89" s="86"/>
      <c r="AB89" s="86"/>
      <c r="AC89" s="86"/>
      <c r="AD89" s="86"/>
      <c r="AE89" s="86"/>
      <c r="AF89" s="86"/>
      <c r="AG89" s="86"/>
      <c r="AH89" s="86"/>
      <c r="AI89" s="86"/>
      <c r="AJ89" s="86"/>
      <c r="AK89" s="86"/>
      <c r="AL89" s="86"/>
      <c r="AM89" s="86"/>
      <c r="AN89" s="86"/>
      <c r="AO89" s="86"/>
      <c r="AP89" s="86"/>
      <c r="AQ89" s="86"/>
      <c r="AR89" s="86"/>
      <c r="AS89" s="86"/>
      <c r="AT89" s="86"/>
      <c r="AU89" s="86"/>
      <c r="AV89" s="86"/>
      <c r="AW89" s="86"/>
      <c r="AX89" s="86"/>
      <c r="AY89" s="86"/>
      <c r="AZ89" s="86"/>
      <c r="BA89" s="86"/>
      <c r="BB89" s="86"/>
      <c r="BC89" s="86"/>
      <c r="BD89" s="86"/>
      <c r="BE89" s="86"/>
      <c r="BF89" s="86"/>
      <c r="BG89" s="86"/>
      <c r="BH89" s="86"/>
      <c r="BI89" s="86"/>
      <c r="BJ89" s="86"/>
      <c r="BK89" s="86"/>
      <c r="BL89" s="86"/>
      <c r="BM89" s="86"/>
      <c r="BN89" s="86"/>
      <c r="BO89" s="86"/>
      <c r="BP89" s="86"/>
      <c r="BQ89" s="86"/>
      <c r="BR89" s="86"/>
    </row>
    <row r="90" spans="1:70" ht="30.75" customHeight="1">
      <c r="A90" s="1805"/>
      <c r="J90" s="86"/>
      <c r="K90" s="86"/>
      <c r="L90" s="86"/>
      <c r="M90" s="86"/>
      <c r="N90" s="86"/>
      <c r="O90" s="86"/>
      <c r="P90" s="86"/>
      <c r="Q90" s="86"/>
      <c r="R90" s="86"/>
      <c r="S90" s="86"/>
      <c r="T90" s="86"/>
      <c r="U90" s="86"/>
      <c r="V90" s="86"/>
      <c r="W90" s="86"/>
      <c r="X90" s="86"/>
      <c r="Y90" s="86"/>
      <c r="Z90" s="86"/>
      <c r="AA90" s="86"/>
      <c r="AB90" s="86"/>
      <c r="AC90" s="86"/>
      <c r="AD90" s="86"/>
      <c r="AE90" s="86"/>
      <c r="AF90" s="86"/>
      <c r="AG90" s="86"/>
      <c r="AH90" s="86"/>
      <c r="AI90" s="86"/>
      <c r="AJ90" s="86"/>
      <c r="AK90" s="86"/>
      <c r="AL90" s="86"/>
      <c r="AM90" s="86"/>
      <c r="AN90" s="86"/>
      <c r="AO90" s="86"/>
      <c r="AP90" s="86"/>
      <c r="AQ90" s="86"/>
      <c r="AR90" s="86"/>
      <c r="AS90" s="86"/>
      <c r="AT90" s="86"/>
      <c r="AU90" s="86"/>
      <c r="AV90" s="86"/>
      <c r="AW90" s="86"/>
      <c r="AX90" s="86"/>
      <c r="AY90" s="86"/>
      <c r="AZ90" s="86"/>
      <c r="BA90" s="86"/>
      <c r="BB90" s="86"/>
      <c r="BC90" s="86"/>
      <c r="BD90" s="86"/>
      <c r="BE90" s="86"/>
      <c r="BF90" s="86"/>
      <c r="BG90" s="86"/>
      <c r="BH90" s="86"/>
      <c r="BI90" s="86"/>
      <c r="BJ90" s="86"/>
      <c r="BK90" s="86"/>
      <c r="BL90" s="86"/>
      <c r="BM90" s="86"/>
      <c r="BN90" s="86"/>
      <c r="BO90" s="86"/>
      <c r="BP90" s="86"/>
      <c r="BQ90" s="86"/>
      <c r="BR90" s="86"/>
    </row>
    <row r="91" spans="1:70" ht="30.75" customHeight="1">
      <c r="A91" s="1805"/>
      <c r="E91" s="1715"/>
      <c r="J91" s="86"/>
      <c r="K91" s="86"/>
      <c r="L91" s="86"/>
      <c r="M91" s="86"/>
      <c r="N91" s="86"/>
      <c r="O91" s="86"/>
      <c r="P91" s="86"/>
      <c r="Q91" s="86"/>
      <c r="R91" s="86"/>
      <c r="S91" s="86"/>
      <c r="T91" s="86"/>
      <c r="U91" s="86"/>
      <c r="V91" s="86"/>
      <c r="W91" s="86"/>
      <c r="X91" s="86"/>
      <c r="Y91" s="86"/>
      <c r="Z91" s="86"/>
      <c r="AA91" s="86"/>
      <c r="AB91" s="86"/>
      <c r="AC91" s="86"/>
      <c r="AD91" s="86"/>
      <c r="AE91" s="86"/>
      <c r="AF91" s="86"/>
      <c r="AG91" s="86"/>
      <c r="AH91" s="86"/>
      <c r="AI91" s="86"/>
      <c r="AJ91" s="86"/>
      <c r="AK91" s="86"/>
      <c r="AL91" s="86"/>
      <c r="AM91" s="86"/>
      <c r="AN91" s="86"/>
      <c r="AO91" s="86"/>
      <c r="AP91" s="86"/>
      <c r="AQ91" s="86"/>
      <c r="AR91" s="86"/>
      <c r="AS91" s="86"/>
      <c r="AT91" s="86"/>
      <c r="AU91" s="86"/>
      <c r="AV91" s="86"/>
      <c r="AW91" s="86"/>
      <c r="AX91" s="86"/>
      <c r="AY91" s="86"/>
      <c r="AZ91" s="86"/>
      <c r="BA91" s="86"/>
      <c r="BB91" s="86"/>
      <c r="BC91" s="86"/>
      <c r="BD91" s="86"/>
      <c r="BE91" s="86"/>
      <c r="BF91" s="86"/>
      <c r="BG91" s="86"/>
      <c r="BH91" s="86"/>
      <c r="BI91" s="86"/>
      <c r="BJ91" s="86"/>
      <c r="BK91" s="86"/>
      <c r="BL91" s="86"/>
      <c r="BM91" s="86"/>
      <c r="BN91" s="86"/>
      <c r="BO91" s="86"/>
      <c r="BP91" s="86"/>
      <c r="BQ91" s="86"/>
      <c r="BR91" s="86"/>
    </row>
    <row r="92" spans="1:70" ht="30.75" customHeight="1">
      <c r="A92" s="1805"/>
      <c r="J92" s="86"/>
      <c r="K92" s="86"/>
      <c r="L92" s="86"/>
      <c r="M92" s="86"/>
      <c r="N92" s="86"/>
      <c r="O92" s="86"/>
      <c r="P92" s="86"/>
      <c r="Q92" s="86"/>
      <c r="R92" s="86"/>
      <c r="S92" s="86"/>
      <c r="T92" s="86"/>
      <c r="U92" s="86"/>
      <c r="V92" s="86"/>
      <c r="W92" s="86"/>
      <c r="X92" s="86"/>
      <c r="Y92" s="86"/>
      <c r="Z92" s="86"/>
      <c r="AA92" s="86"/>
      <c r="AB92" s="86"/>
      <c r="AC92" s="86"/>
      <c r="AD92" s="86"/>
      <c r="AE92" s="86"/>
      <c r="AF92" s="86"/>
      <c r="AG92" s="86"/>
      <c r="AH92" s="86"/>
      <c r="AI92" s="86"/>
      <c r="AJ92" s="86"/>
      <c r="AK92" s="86"/>
      <c r="AL92" s="86"/>
      <c r="AM92" s="86"/>
      <c r="AN92" s="86"/>
      <c r="AO92" s="86"/>
      <c r="AP92" s="86"/>
      <c r="AQ92" s="86"/>
      <c r="AR92" s="86"/>
      <c r="AS92" s="86"/>
      <c r="AT92" s="86"/>
      <c r="AU92" s="86"/>
      <c r="AV92" s="86"/>
      <c r="AW92" s="86"/>
      <c r="AX92" s="86"/>
      <c r="AY92" s="86"/>
      <c r="AZ92" s="86"/>
      <c r="BA92" s="86"/>
      <c r="BB92" s="86"/>
      <c r="BC92" s="86"/>
      <c r="BD92" s="86"/>
      <c r="BE92" s="86"/>
      <c r="BF92" s="86"/>
      <c r="BG92" s="86"/>
      <c r="BH92" s="86"/>
      <c r="BI92" s="86"/>
      <c r="BJ92" s="86"/>
      <c r="BK92" s="86"/>
      <c r="BL92" s="86"/>
      <c r="BM92" s="86"/>
      <c r="BN92" s="86"/>
      <c r="BO92" s="86"/>
      <c r="BP92" s="86"/>
      <c r="BQ92" s="86"/>
      <c r="BR92" s="86"/>
    </row>
    <row r="93" spans="1:70" ht="30.75" customHeight="1">
      <c r="A93" s="1805"/>
      <c r="J93" s="86"/>
      <c r="K93" s="86"/>
      <c r="L93" s="86"/>
      <c r="M93" s="86"/>
      <c r="N93" s="86"/>
      <c r="O93" s="86"/>
      <c r="P93" s="86"/>
      <c r="Q93" s="86"/>
      <c r="R93" s="86"/>
      <c r="S93" s="86"/>
      <c r="T93" s="86"/>
      <c r="U93" s="86"/>
      <c r="V93" s="86"/>
      <c r="W93" s="86"/>
      <c r="X93" s="86"/>
      <c r="Y93" s="86"/>
      <c r="Z93" s="86"/>
      <c r="AA93" s="86"/>
      <c r="AB93" s="86"/>
      <c r="AC93" s="86"/>
      <c r="AD93" s="86"/>
      <c r="AE93" s="86"/>
      <c r="AF93" s="86"/>
      <c r="AG93" s="86"/>
      <c r="AH93" s="86"/>
      <c r="AI93" s="86"/>
      <c r="AJ93" s="86"/>
      <c r="AK93" s="86"/>
      <c r="AL93" s="86"/>
      <c r="AM93" s="86"/>
      <c r="AN93" s="86"/>
      <c r="AO93" s="86"/>
      <c r="AP93" s="86"/>
      <c r="AQ93" s="86"/>
      <c r="AR93" s="86"/>
      <c r="AS93" s="86"/>
      <c r="AT93" s="86"/>
      <c r="AU93" s="86"/>
      <c r="AV93" s="86"/>
      <c r="AW93" s="86"/>
      <c r="AX93" s="86"/>
      <c r="AY93" s="86"/>
      <c r="AZ93" s="86"/>
      <c r="BA93" s="86"/>
      <c r="BB93" s="86"/>
      <c r="BC93" s="86"/>
      <c r="BD93" s="86"/>
      <c r="BE93" s="86"/>
      <c r="BF93" s="86"/>
      <c r="BG93" s="86"/>
      <c r="BH93" s="86"/>
      <c r="BI93" s="86"/>
      <c r="BJ93" s="86"/>
      <c r="BK93" s="86"/>
      <c r="BL93" s="86"/>
      <c r="BM93" s="86"/>
      <c r="BN93" s="86"/>
      <c r="BO93" s="86"/>
      <c r="BP93" s="86"/>
      <c r="BQ93" s="86"/>
      <c r="BR93" s="86"/>
    </row>
    <row r="94" spans="1:70" ht="30.75" customHeight="1">
      <c r="A94" s="1805"/>
      <c r="J94" s="86"/>
      <c r="K94" s="86"/>
      <c r="L94" s="86"/>
      <c r="M94" s="86"/>
      <c r="N94" s="86"/>
      <c r="O94" s="86"/>
      <c r="P94" s="86"/>
      <c r="Q94" s="86"/>
      <c r="R94" s="86"/>
      <c r="S94" s="86"/>
      <c r="T94" s="86"/>
      <c r="U94" s="86"/>
      <c r="V94" s="86"/>
      <c r="W94" s="86"/>
      <c r="X94" s="86"/>
      <c r="Y94" s="86"/>
      <c r="Z94" s="86"/>
      <c r="AA94" s="86"/>
      <c r="AB94" s="86"/>
      <c r="AC94" s="86"/>
      <c r="AD94" s="86"/>
      <c r="AE94" s="86"/>
      <c r="AF94" s="86"/>
      <c r="AG94" s="86"/>
      <c r="AH94" s="86"/>
      <c r="AI94" s="86"/>
      <c r="AJ94" s="86"/>
      <c r="AK94" s="86"/>
      <c r="AL94" s="86"/>
      <c r="AM94" s="86"/>
      <c r="AN94" s="86"/>
      <c r="AO94" s="86"/>
      <c r="AP94" s="86"/>
      <c r="AQ94" s="86"/>
      <c r="AR94" s="86"/>
      <c r="AS94" s="86"/>
      <c r="AT94" s="86"/>
      <c r="AU94" s="86"/>
      <c r="AV94" s="86"/>
      <c r="AW94" s="86"/>
      <c r="AX94" s="86"/>
      <c r="AY94" s="86"/>
      <c r="AZ94" s="86"/>
      <c r="BA94" s="86"/>
      <c r="BB94" s="86"/>
      <c r="BC94" s="86"/>
      <c r="BD94" s="86"/>
      <c r="BE94" s="86"/>
      <c r="BF94" s="86"/>
      <c r="BG94" s="86"/>
      <c r="BH94" s="86"/>
      <c r="BI94" s="86"/>
      <c r="BJ94" s="86"/>
      <c r="BK94" s="86"/>
      <c r="BL94" s="86"/>
      <c r="BM94" s="86"/>
      <c r="BN94" s="86"/>
      <c r="BO94" s="86"/>
      <c r="BP94" s="86"/>
      <c r="BQ94" s="86"/>
      <c r="BR94" s="86"/>
    </row>
    <row r="95" spans="1:70" ht="30.75" customHeight="1">
      <c r="A95" s="1805"/>
      <c r="J95" s="86"/>
      <c r="K95" s="86"/>
      <c r="L95" s="86"/>
      <c r="M95" s="86"/>
      <c r="N95" s="86"/>
      <c r="O95" s="86"/>
      <c r="P95" s="86"/>
      <c r="Q95" s="86"/>
      <c r="R95" s="86"/>
      <c r="S95" s="86"/>
      <c r="T95" s="86"/>
      <c r="U95" s="86"/>
      <c r="V95" s="86"/>
      <c r="W95" s="86"/>
      <c r="X95" s="86"/>
      <c r="Y95" s="86"/>
      <c r="Z95" s="86"/>
      <c r="AA95" s="86"/>
      <c r="AB95" s="86"/>
      <c r="AC95" s="86"/>
      <c r="AD95" s="86"/>
      <c r="AE95" s="86"/>
      <c r="AF95" s="86"/>
      <c r="AG95" s="86"/>
      <c r="AH95" s="86"/>
      <c r="AI95" s="86"/>
      <c r="AJ95" s="86"/>
      <c r="AK95" s="86"/>
      <c r="AL95" s="86"/>
      <c r="AM95" s="86"/>
      <c r="AN95" s="86"/>
      <c r="AO95" s="86"/>
      <c r="AP95" s="86"/>
      <c r="AQ95" s="86"/>
      <c r="AR95" s="86"/>
      <c r="AS95" s="86"/>
      <c r="AT95" s="86"/>
      <c r="AU95" s="86"/>
      <c r="AV95" s="86"/>
      <c r="AW95" s="86"/>
      <c r="AX95" s="86"/>
      <c r="AY95" s="86"/>
      <c r="AZ95" s="86"/>
      <c r="BA95" s="86"/>
      <c r="BB95" s="86"/>
      <c r="BC95" s="86"/>
      <c r="BD95" s="86"/>
      <c r="BE95" s="86"/>
      <c r="BF95" s="86"/>
      <c r="BG95" s="86"/>
      <c r="BH95" s="86"/>
      <c r="BI95" s="86"/>
      <c r="BJ95" s="86"/>
      <c r="BK95" s="86"/>
      <c r="BL95" s="86"/>
      <c r="BM95" s="86"/>
      <c r="BN95" s="86"/>
      <c r="BO95" s="86"/>
      <c r="BP95" s="86"/>
      <c r="BQ95" s="86"/>
      <c r="BR95" s="86"/>
    </row>
    <row r="96" spans="1:70" ht="30.75" customHeight="1">
      <c r="A96" s="1805"/>
      <c r="J96" s="86"/>
      <c r="K96" s="86"/>
      <c r="L96" s="86"/>
      <c r="M96" s="86"/>
      <c r="N96" s="86"/>
      <c r="O96" s="86"/>
      <c r="P96" s="86"/>
      <c r="Q96" s="86"/>
      <c r="R96" s="86"/>
      <c r="S96" s="86"/>
      <c r="T96" s="86"/>
      <c r="U96" s="86"/>
      <c r="V96" s="86"/>
      <c r="W96" s="86"/>
      <c r="X96" s="86"/>
      <c r="Y96" s="86"/>
      <c r="Z96" s="86"/>
      <c r="AA96" s="86"/>
      <c r="AB96" s="86"/>
      <c r="AC96" s="86"/>
      <c r="AD96" s="86"/>
      <c r="AE96" s="86"/>
      <c r="AF96" s="86"/>
      <c r="AG96" s="86"/>
      <c r="AH96" s="86"/>
      <c r="AI96" s="86"/>
      <c r="AJ96" s="86"/>
      <c r="AK96" s="86"/>
      <c r="AL96" s="86"/>
      <c r="AM96" s="86"/>
      <c r="AN96" s="86"/>
      <c r="AO96" s="86"/>
      <c r="AP96" s="86"/>
      <c r="AQ96" s="86"/>
      <c r="AR96" s="86"/>
      <c r="AS96" s="86"/>
      <c r="AT96" s="86"/>
      <c r="AU96" s="86"/>
      <c r="AV96" s="86"/>
      <c r="AW96" s="86"/>
      <c r="AX96" s="86"/>
      <c r="AY96" s="86"/>
      <c r="AZ96" s="86"/>
      <c r="BA96" s="86"/>
      <c r="BB96" s="86"/>
      <c r="BC96" s="86"/>
      <c r="BD96" s="86"/>
      <c r="BE96" s="86"/>
      <c r="BF96" s="86"/>
      <c r="BG96" s="86"/>
      <c r="BH96" s="86"/>
      <c r="BI96" s="86"/>
      <c r="BJ96" s="86"/>
      <c r="BK96" s="86"/>
      <c r="BL96" s="86"/>
      <c r="BM96" s="86"/>
      <c r="BN96" s="86"/>
      <c r="BO96" s="86"/>
      <c r="BP96" s="86"/>
      <c r="BQ96" s="86"/>
      <c r="BR96" s="86"/>
    </row>
    <row r="97" spans="1:70" ht="30.75" customHeight="1">
      <c r="A97" s="1805"/>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6"/>
      <c r="AI97" s="86"/>
      <c r="AJ97" s="86"/>
      <c r="AK97" s="86"/>
      <c r="AL97" s="86"/>
      <c r="AM97" s="86"/>
      <c r="AN97" s="86"/>
      <c r="AO97" s="86"/>
      <c r="AP97" s="86"/>
      <c r="AQ97" s="86"/>
      <c r="AR97" s="86"/>
      <c r="AS97" s="86"/>
      <c r="AT97" s="86"/>
      <c r="AU97" s="86"/>
      <c r="AV97" s="86"/>
      <c r="AW97" s="86"/>
      <c r="AX97" s="86"/>
      <c r="AY97" s="86"/>
      <c r="AZ97" s="86"/>
      <c r="BA97" s="86"/>
      <c r="BB97" s="86"/>
      <c r="BC97" s="86"/>
      <c r="BD97" s="86"/>
      <c r="BE97" s="86"/>
      <c r="BF97" s="86"/>
      <c r="BG97" s="86"/>
      <c r="BH97" s="86"/>
      <c r="BI97" s="86"/>
      <c r="BJ97" s="86"/>
      <c r="BK97" s="86"/>
      <c r="BL97" s="86"/>
      <c r="BM97" s="86"/>
      <c r="BN97" s="86"/>
      <c r="BO97" s="86"/>
      <c r="BP97" s="86"/>
      <c r="BQ97" s="86"/>
      <c r="BR97" s="86"/>
    </row>
    <row r="98" spans="1:70" ht="30.75" customHeight="1">
      <c r="A98" s="1805"/>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6"/>
      <c r="AI98" s="86"/>
      <c r="AJ98" s="86"/>
      <c r="AK98" s="86"/>
      <c r="AL98" s="86"/>
      <c r="AM98" s="86"/>
      <c r="AN98" s="86"/>
      <c r="AO98" s="86"/>
      <c r="AP98" s="86"/>
      <c r="AQ98" s="86"/>
      <c r="AR98" s="86"/>
      <c r="AS98" s="86"/>
      <c r="AT98" s="86"/>
      <c r="AU98" s="86"/>
      <c r="AV98" s="86"/>
      <c r="AW98" s="86"/>
      <c r="AX98" s="86"/>
      <c r="AY98" s="86"/>
      <c r="AZ98" s="86"/>
      <c r="BA98" s="86"/>
      <c r="BB98" s="86"/>
      <c r="BC98" s="86"/>
      <c r="BD98" s="86"/>
      <c r="BE98" s="86"/>
      <c r="BF98" s="86"/>
      <c r="BG98" s="86"/>
      <c r="BH98" s="86"/>
      <c r="BI98" s="86"/>
      <c r="BJ98" s="86"/>
      <c r="BK98" s="86"/>
      <c r="BL98" s="86"/>
      <c r="BM98" s="86"/>
      <c r="BN98" s="86"/>
      <c r="BO98" s="86"/>
      <c r="BP98" s="86"/>
      <c r="BQ98" s="86"/>
      <c r="BR98" s="86"/>
    </row>
    <row r="99" spans="1:70" ht="30.75" customHeight="1">
      <c r="A99" s="1805"/>
      <c r="J99" s="86"/>
      <c r="K99" s="86"/>
      <c r="L99" s="86"/>
      <c r="M99" s="86"/>
      <c r="N99" s="86"/>
      <c r="O99" s="86"/>
      <c r="P99" s="86"/>
      <c r="Q99" s="86"/>
      <c r="R99" s="86"/>
      <c r="S99" s="86"/>
      <c r="T99" s="86"/>
      <c r="U99" s="86"/>
      <c r="V99" s="86"/>
      <c r="W99" s="86"/>
      <c r="X99" s="86"/>
      <c r="Y99" s="86"/>
      <c r="Z99" s="86"/>
      <c r="AA99" s="86"/>
      <c r="AB99" s="86"/>
      <c r="AC99" s="86"/>
      <c r="AD99" s="86"/>
      <c r="AE99" s="86"/>
      <c r="AF99" s="86"/>
      <c r="AG99" s="86"/>
      <c r="AH99" s="86"/>
      <c r="AI99" s="86"/>
      <c r="AJ99" s="86"/>
      <c r="AK99" s="86"/>
      <c r="AL99" s="86"/>
      <c r="AM99" s="86"/>
      <c r="AN99" s="86"/>
      <c r="AO99" s="86"/>
      <c r="AP99" s="86"/>
      <c r="AQ99" s="86"/>
      <c r="AR99" s="86"/>
      <c r="AS99" s="86"/>
      <c r="AT99" s="86"/>
      <c r="AU99" s="86"/>
      <c r="AV99" s="86"/>
      <c r="AW99" s="86"/>
      <c r="AX99" s="86"/>
      <c r="AY99" s="86"/>
      <c r="AZ99" s="86"/>
      <c r="BA99" s="86"/>
      <c r="BB99" s="86"/>
      <c r="BC99" s="86"/>
      <c r="BD99" s="86"/>
      <c r="BE99" s="86"/>
      <c r="BF99" s="86"/>
      <c r="BG99" s="86"/>
      <c r="BH99" s="86"/>
      <c r="BI99" s="86"/>
      <c r="BJ99" s="86"/>
      <c r="BK99" s="86"/>
      <c r="BL99" s="86"/>
      <c r="BM99" s="86"/>
      <c r="BN99" s="86"/>
      <c r="BO99" s="86"/>
      <c r="BP99" s="86"/>
      <c r="BQ99" s="86"/>
      <c r="BR99" s="86"/>
    </row>
    <row r="100" spans="1:70" ht="30.75" customHeight="1">
      <c r="A100" s="1805"/>
      <c r="J100" s="86"/>
      <c r="K100" s="86"/>
      <c r="L100" s="86"/>
      <c r="M100" s="86"/>
      <c r="N100" s="86"/>
      <c r="O100" s="86"/>
      <c r="P100" s="86"/>
      <c r="Q100" s="86"/>
      <c r="R100" s="86"/>
      <c r="S100" s="86"/>
      <c r="T100" s="86"/>
      <c r="U100" s="86"/>
      <c r="V100" s="86"/>
      <c r="W100" s="86"/>
      <c r="X100" s="86"/>
      <c r="Y100" s="86"/>
      <c r="Z100" s="86"/>
      <c r="AA100" s="86"/>
      <c r="AB100" s="86"/>
      <c r="AC100" s="86"/>
      <c r="AD100" s="86"/>
      <c r="AE100" s="86"/>
      <c r="AF100" s="86"/>
      <c r="AG100" s="86"/>
      <c r="AH100" s="86"/>
      <c r="AI100" s="86"/>
      <c r="AJ100" s="86"/>
      <c r="AK100" s="86"/>
      <c r="AL100" s="86"/>
      <c r="AM100" s="86"/>
      <c r="AN100" s="86"/>
      <c r="AO100" s="86"/>
      <c r="AP100" s="86"/>
      <c r="AQ100" s="86"/>
      <c r="AR100" s="86"/>
      <c r="AS100" s="86"/>
      <c r="AT100" s="86"/>
      <c r="AU100" s="86"/>
      <c r="AV100" s="86"/>
      <c r="AW100" s="86"/>
      <c r="AX100" s="86"/>
      <c r="AY100" s="86"/>
      <c r="AZ100" s="86"/>
      <c r="BA100" s="86"/>
      <c r="BB100" s="86"/>
      <c r="BC100" s="86"/>
      <c r="BD100" s="86"/>
      <c r="BE100" s="86"/>
      <c r="BF100" s="86"/>
      <c r="BG100" s="86"/>
      <c r="BH100" s="86"/>
      <c r="BI100" s="86"/>
      <c r="BJ100" s="86"/>
      <c r="BK100" s="86"/>
      <c r="BL100" s="86"/>
      <c r="BM100" s="86"/>
      <c r="BN100" s="86"/>
      <c r="BO100" s="86"/>
      <c r="BP100" s="86"/>
      <c r="BQ100" s="86"/>
      <c r="BR100" s="86"/>
    </row>
    <row r="101" spans="1:70" ht="30.75" customHeight="1">
      <c r="A101" s="1805"/>
      <c r="B101" s="1715"/>
      <c r="C101" s="1715"/>
      <c r="D101" s="1715"/>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6"/>
      <c r="AI101" s="86"/>
      <c r="AJ101" s="86"/>
      <c r="AK101" s="86"/>
      <c r="AL101" s="86"/>
      <c r="AM101" s="86"/>
      <c r="AN101" s="86"/>
      <c r="AO101" s="86"/>
      <c r="AP101" s="86"/>
      <c r="AQ101" s="86"/>
      <c r="AR101" s="86"/>
      <c r="AS101" s="86"/>
      <c r="AT101" s="86"/>
      <c r="AU101" s="86"/>
      <c r="AV101" s="86"/>
      <c r="AW101" s="86"/>
      <c r="AX101" s="86"/>
      <c r="AY101" s="86"/>
      <c r="AZ101" s="86"/>
      <c r="BA101" s="86"/>
      <c r="BB101" s="86"/>
      <c r="BC101" s="86"/>
      <c r="BD101" s="86"/>
      <c r="BE101" s="86"/>
      <c r="BF101" s="86"/>
      <c r="BG101" s="86"/>
      <c r="BH101" s="86"/>
      <c r="BI101" s="86"/>
      <c r="BJ101" s="86"/>
      <c r="BK101" s="86"/>
      <c r="BL101" s="86"/>
      <c r="BM101" s="86"/>
      <c r="BN101" s="86"/>
      <c r="BO101" s="86"/>
      <c r="BP101" s="86"/>
      <c r="BQ101" s="86"/>
      <c r="BR101" s="86"/>
    </row>
    <row r="102" spans="1:70" ht="30.75" customHeight="1">
      <c r="A102" s="1805"/>
      <c r="F102" s="1813"/>
      <c r="G102" s="1813"/>
      <c r="J102" s="86"/>
      <c r="K102" s="86"/>
      <c r="L102" s="86"/>
      <c r="M102" s="86"/>
      <c r="N102" s="86"/>
      <c r="O102" s="86"/>
      <c r="P102" s="86"/>
      <c r="Q102" s="86"/>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6"/>
      <c r="BR102" s="86"/>
    </row>
    <row r="103" spans="1:70" ht="30.75" customHeight="1">
      <c r="B103" s="1715"/>
    </row>
    <row r="104" spans="1:70" ht="30.75" customHeight="1">
      <c r="B104" s="1715"/>
      <c r="J104" s="86"/>
      <c r="K104" s="86"/>
      <c r="L104" s="86"/>
      <c r="M104" s="86"/>
      <c r="N104" s="86"/>
      <c r="O104" s="86"/>
      <c r="P104" s="86"/>
      <c r="Q104" s="86"/>
      <c r="R104" s="86"/>
      <c r="S104" s="86"/>
      <c r="T104" s="86"/>
      <c r="U104" s="86"/>
      <c r="V104" s="86"/>
      <c r="W104" s="86"/>
      <c r="X104" s="86"/>
      <c r="Y104" s="86"/>
      <c r="Z104" s="86"/>
      <c r="AA104" s="86"/>
      <c r="AB104" s="86"/>
      <c r="AC104" s="86"/>
      <c r="AD104" s="86"/>
      <c r="AE104" s="86"/>
      <c r="AF104" s="86"/>
      <c r="AG104" s="86"/>
      <c r="AH104" s="86"/>
      <c r="AI104" s="86"/>
      <c r="AJ104" s="86"/>
      <c r="AK104" s="86"/>
      <c r="AL104" s="86"/>
      <c r="AM104" s="86"/>
      <c r="AN104" s="86"/>
      <c r="AO104" s="86"/>
      <c r="AP104" s="86"/>
      <c r="AQ104" s="86"/>
      <c r="AR104" s="86"/>
      <c r="AS104" s="86"/>
      <c r="AT104" s="86"/>
      <c r="AU104" s="86"/>
      <c r="AV104" s="86"/>
      <c r="AW104" s="86"/>
      <c r="AX104" s="86"/>
      <c r="AY104" s="86"/>
      <c r="AZ104" s="86"/>
      <c r="BA104" s="86"/>
      <c r="BB104" s="86"/>
      <c r="BC104" s="86"/>
      <c r="BD104" s="86"/>
      <c r="BE104" s="86"/>
      <c r="BF104" s="86"/>
      <c r="BG104" s="86"/>
      <c r="BH104" s="86"/>
      <c r="BI104" s="86"/>
      <c r="BJ104" s="86"/>
      <c r="BK104" s="86"/>
      <c r="BL104" s="86"/>
      <c r="BM104" s="86"/>
      <c r="BN104" s="86"/>
      <c r="BO104" s="86"/>
      <c r="BP104" s="86"/>
      <c r="BQ104" s="86"/>
      <c r="BR104" s="86"/>
    </row>
    <row r="105" spans="1:70" ht="30.75" customHeight="1">
      <c r="B105" s="1715"/>
    </row>
    <row r="106" spans="1:70" ht="30.75" customHeight="1">
      <c r="B106" s="1812"/>
      <c r="C106" s="1812"/>
      <c r="D106" s="1812"/>
      <c r="E106" s="1812"/>
    </row>
    <row r="109" spans="1:70" ht="13.5" customHeight="1"/>
    <row r="110" spans="1:70" ht="13.5" hidden="1" customHeight="1"/>
    <row r="111" spans="1:70" ht="13.5" hidden="1" customHeight="1"/>
    <row r="112" spans="1:70" hidden="1"/>
    <row r="113" ht="13.5" hidden="1" customHeight="1"/>
    <row r="114" ht="13.5" hidden="1" customHeight="1"/>
    <row r="115" hidden="1"/>
    <row r="116" ht="13.5" hidden="1" customHeight="1"/>
    <row r="117" ht="13.5" hidden="1" customHeight="1"/>
    <row r="118" ht="13.5" hidden="1" customHeight="1"/>
    <row r="119" ht="13.5" hidden="1" customHeight="1"/>
    <row r="120" ht="13.5" hidden="1" customHeight="1"/>
    <row r="121" hidden="1"/>
    <row r="122" ht="13.5" hidden="1" customHeight="1"/>
    <row r="123" ht="13.5" hidden="1" customHeight="1"/>
    <row r="124" ht="13.5" hidden="1" customHeight="1"/>
    <row r="125" ht="13.5" hidden="1" customHeight="1"/>
    <row r="126" ht="13.5" hidden="1" customHeight="1"/>
    <row r="127" ht="13.5" hidden="1" customHeight="1"/>
    <row r="128" ht="13.5" hidden="1" customHeight="1"/>
    <row r="129" spans="1:70" ht="13.5" hidden="1" customHeight="1"/>
    <row r="130" spans="1:70" ht="13.5" hidden="1" customHeight="1"/>
    <row r="131" spans="1:70" ht="19.5" customHeight="1">
      <c r="A131" s="1805"/>
      <c r="B131" s="1806"/>
      <c r="C131" s="1806"/>
      <c r="D131" s="1806"/>
    </row>
    <row r="132" spans="1:70" ht="30.75" customHeight="1">
      <c r="A132" s="1805"/>
      <c r="B132" s="1812"/>
      <c r="C132" s="1812"/>
      <c r="D132" s="1812"/>
      <c r="F132" s="1812"/>
      <c r="G132" s="1812"/>
      <c r="H132" s="1812"/>
    </row>
    <row r="133" spans="1:70" ht="30.75" customHeight="1">
      <c r="A133" s="1805"/>
      <c r="E133" s="1715"/>
      <c r="H133" s="1715"/>
      <c r="J133" s="1812"/>
      <c r="K133" s="1812"/>
      <c r="L133" s="1812"/>
      <c r="M133" s="1812"/>
      <c r="N133" s="1813"/>
      <c r="O133" s="1812"/>
      <c r="P133" s="1812"/>
      <c r="Q133" s="1812"/>
      <c r="R133" s="1812"/>
      <c r="S133" s="1813"/>
      <c r="T133" s="1812"/>
      <c r="U133" s="1812"/>
      <c r="V133" s="1812"/>
      <c r="W133" s="1812"/>
      <c r="X133" s="1813"/>
      <c r="Y133" s="1812"/>
      <c r="Z133" s="1812"/>
      <c r="AA133" s="1812"/>
      <c r="AB133" s="1812"/>
      <c r="AC133" s="1813"/>
      <c r="AD133" s="1812"/>
      <c r="AE133" s="1812"/>
      <c r="AF133" s="1812"/>
      <c r="AG133" s="1812"/>
      <c r="AH133" s="1813"/>
      <c r="AI133" s="1812"/>
      <c r="AJ133" s="1812"/>
      <c r="AK133" s="1812"/>
      <c r="AL133" s="1812"/>
      <c r="AM133" s="1813"/>
      <c r="AN133" s="1812"/>
      <c r="AO133" s="1812"/>
      <c r="AP133" s="1812"/>
      <c r="AQ133" s="1812"/>
      <c r="AR133" s="1813"/>
      <c r="AS133" s="1812"/>
      <c r="AT133" s="1812"/>
      <c r="AU133" s="1812"/>
      <c r="AV133" s="1812"/>
      <c r="AW133" s="1813"/>
      <c r="AX133" s="1812"/>
      <c r="AY133" s="1812"/>
      <c r="AZ133" s="1812"/>
      <c r="BA133" s="1812"/>
      <c r="BB133" s="1813"/>
      <c r="BC133" s="1812"/>
      <c r="BD133" s="1812"/>
      <c r="BE133" s="1812"/>
      <c r="BF133" s="1812"/>
      <c r="BG133" s="1813"/>
      <c r="BH133" s="1812"/>
      <c r="BI133" s="1812"/>
      <c r="BJ133" s="1812"/>
      <c r="BK133" s="1812"/>
      <c r="BL133" s="1813"/>
      <c r="BM133" s="1812"/>
      <c r="BN133" s="1812"/>
      <c r="BO133" s="1812"/>
      <c r="BP133" s="1812"/>
      <c r="BQ133" s="1813"/>
      <c r="BR133" s="1812"/>
    </row>
    <row r="134" spans="1:70" ht="30.75" customHeight="1">
      <c r="A134" s="1805"/>
      <c r="J134" s="1813"/>
      <c r="K134" s="1813"/>
      <c r="L134" s="1813"/>
      <c r="M134" s="1813"/>
      <c r="N134" s="1813"/>
      <c r="O134" s="1813"/>
      <c r="P134" s="1813"/>
      <c r="Q134" s="1813"/>
      <c r="R134" s="1813"/>
      <c r="S134" s="1813"/>
      <c r="T134" s="1813"/>
      <c r="U134" s="1813"/>
      <c r="V134" s="1813"/>
      <c r="W134" s="1813"/>
      <c r="X134" s="1813"/>
      <c r="Y134" s="1813"/>
      <c r="Z134" s="1813"/>
      <c r="AA134" s="1813"/>
      <c r="AB134" s="1813"/>
      <c r="AC134" s="1813"/>
      <c r="AD134" s="1813"/>
      <c r="AE134" s="1813"/>
      <c r="AF134" s="1813"/>
      <c r="AG134" s="1813"/>
      <c r="AH134" s="1813"/>
      <c r="AI134" s="1813"/>
      <c r="AJ134" s="1813"/>
      <c r="AK134" s="1813"/>
      <c r="AL134" s="1813"/>
      <c r="AM134" s="1813"/>
      <c r="AN134" s="1813"/>
      <c r="AO134" s="1813"/>
      <c r="AP134" s="1813"/>
      <c r="AQ134" s="1813"/>
      <c r="AR134" s="1813"/>
      <c r="AS134" s="1813"/>
      <c r="AT134" s="1813"/>
      <c r="AU134" s="1813"/>
      <c r="AV134" s="1813"/>
      <c r="AW134" s="1813"/>
      <c r="AX134" s="1813"/>
      <c r="AY134" s="1813"/>
      <c r="AZ134" s="1813"/>
      <c r="BA134" s="1813"/>
      <c r="BB134" s="1813"/>
      <c r="BC134" s="1813"/>
      <c r="BD134" s="1813"/>
      <c r="BE134" s="1813"/>
      <c r="BF134" s="1813"/>
      <c r="BG134" s="1813"/>
      <c r="BH134" s="1813"/>
      <c r="BI134" s="1813"/>
      <c r="BJ134" s="1813"/>
      <c r="BK134" s="1813"/>
      <c r="BL134" s="1813"/>
      <c r="BM134" s="1813"/>
      <c r="BN134" s="1813"/>
      <c r="BO134" s="1813"/>
      <c r="BP134" s="1813"/>
      <c r="BQ134" s="1813"/>
      <c r="BR134" s="1813"/>
    </row>
    <row r="135" spans="1:70" ht="30.75" customHeight="1">
      <c r="A135" s="1805"/>
      <c r="J135" s="86"/>
      <c r="K135" s="86"/>
      <c r="L135" s="86"/>
      <c r="M135" s="86"/>
      <c r="N135" s="86"/>
      <c r="O135" s="86"/>
      <c r="P135" s="86"/>
      <c r="Q135" s="86"/>
      <c r="R135" s="86"/>
      <c r="S135" s="86"/>
      <c r="T135" s="86"/>
      <c r="U135" s="86"/>
      <c r="V135" s="86"/>
      <c r="W135" s="86"/>
      <c r="X135" s="86"/>
      <c r="Y135" s="86"/>
      <c r="Z135" s="86"/>
      <c r="AA135" s="86"/>
      <c r="AB135" s="86"/>
      <c r="AC135" s="86"/>
      <c r="AD135" s="86"/>
      <c r="AE135" s="86"/>
      <c r="AF135" s="86"/>
      <c r="AG135" s="86"/>
      <c r="AH135" s="86"/>
      <c r="AI135" s="86"/>
      <c r="AJ135" s="86"/>
      <c r="AK135" s="86"/>
      <c r="AL135" s="86"/>
      <c r="AM135" s="86"/>
      <c r="AN135" s="86"/>
      <c r="AO135" s="86"/>
      <c r="AP135" s="86"/>
      <c r="AQ135" s="86"/>
      <c r="AR135" s="86"/>
      <c r="AS135" s="86"/>
      <c r="AT135" s="86"/>
      <c r="AU135" s="86"/>
      <c r="AV135" s="86"/>
      <c r="AW135" s="86"/>
      <c r="AX135" s="86"/>
      <c r="AY135" s="86"/>
      <c r="AZ135" s="86"/>
      <c r="BA135" s="86"/>
      <c r="BB135" s="86"/>
      <c r="BC135" s="86"/>
      <c r="BD135" s="86"/>
      <c r="BE135" s="86"/>
      <c r="BF135" s="86"/>
      <c r="BG135" s="86"/>
      <c r="BH135" s="86"/>
      <c r="BI135" s="86"/>
      <c r="BJ135" s="86"/>
      <c r="BK135" s="86"/>
      <c r="BL135" s="86"/>
      <c r="BM135" s="86"/>
      <c r="BN135" s="86"/>
      <c r="BO135" s="86"/>
      <c r="BP135" s="86"/>
      <c r="BQ135" s="86"/>
      <c r="BR135" s="86"/>
    </row>
    <row r="136" spans="1:70" ht="30.75" customHeight="1">
      <c r="A136" s="1805"/>
      <c r="J136" s="86"/>
      <c r="K136" s="86"/>
      <c r="L136" s="86"/>
      <c r="M136" s="86"/>
      <c r="N136" s="86"/>
      <c r="O136" s="86"/>
      <c r="P136" s="86"/>
      <c r="Q136" s="86"/>
      <c r="R136" s="86"/>
      <c r="S136" s="86"/>
      <c r="T136" s="86"/>
      <c r="U136" s="86"/>
      <c r="V136" s="86"/>
      <c r="W136" s="86"/>
      <c r="X136" s="86"/>
      <c r="Y136" s="86"/>
      <c r="Z136" s="86"/>
      <c r="AA136" s="86"/>
      <c r="AB136" s="86"/>
      <c r="AC136" s="86"/>
      <c r="AD136" s="86"/>
      <c r="AE136" s="86"/>
      <c r="AF136" s="86"/>
      <c r="AG136" s="86"/>
      <c r="AH136" s="86"/>
      <c r="AI136" s="86"/>
      <c r="AJ136" s="86"/>
      <c r="AK136" s="86"/>
      <c r="AL136" s="86"/>
      <c r="AM136" s="86"/>
      <c r="AN136" s="86"/>
      <c r="AO136" s="86"/>
      <c r="AP136" s="86"/>
      <c r="AQ136" s="86"/>
      <c r="AR136" s="86"/>
      <c r="AS136" s="86"/>
      <c r="AT136" s="86"/>
      <c r="AU136" s="86"/>
      <c r="AV136" s="86"/>
      <c r="AW136" s="86"/>
      <c r="AX136" s="86"/>
      <c r="AY136" s="86"/>
      <c r="AZ136" s="86"/>
      <c r="BA136" s="86"/>
      <c r="BB136" s="86"/>
      <c r="BC136" s="86"/>
      <c r="BD136" s="86"/>
      <c r="BE136" s="86"/>
      <c r="BF136" s="86"/>
      <c r="BG136" s="86"/>
      <c r="BH136" s="86"/>
      <c r="BI136" s="86"/>
      <c r="BJ136" s="86"/>
      <c r="BK136" s="86"/>
      <c r="BL136" s="86"/>
      <c r="BM136" s="86"/>
      <c r="BN136" s="86"/>
      <c r="BO136" s="86"/>
      <c r="BP136" s="86"/>
      <c r="BQ136" s="86"/>
      <c r="BR136" s="86"/>
    </row>
    <row r="137" spans="1:70" ht="30.75" customHeight="1">
      <c r="A137" s="1805"/>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6"/>
      <c r="AI137" s="86"/>
      <c r="AJ137" s="86"/>
      <c r="AK137" s="86"/>
      <c r="AL137" s="86"/>
      <c r="AM137" s="86"/>
      <c r="AN137" s="86"/>
      <c r="AO137" s="86"/>
      <c r="AP137" s="86"/>
      <c r="AQ137" s="86"/>
      <c r="AR137" s="86"/>
      <c r="AS137" s="86"/>
      <c r="AT137" s="86"/>
      <c r="AU137" s="86"/>
      <c r="AV137" s="86"/>
      <c r="AW137" s="86"/>
      <c r="AX137" s="86"/>
      <c r="AY137" s="86"/>
      <c r="AZ137" s="86"/>
      <c r="BA137" s="86"/>
      <c r="BB137" s="86"/>
      <c r="BC137" s="86"/>
      <c r="BD137" s="86"/>
      <c r="BE137" s="86"/>
      <c r="BF137" s="86"/>
      <c r="BG137" s="86"/>
      <c r="BH137" s="86"/>
      <c r="BI137" s="86"/>
      <c r="BJ137" s="86"/>
      <c r="BK137" s="86"/>
      <c r="BL137" s="86"/>
      <c r="BM137" s="86"/>
      <c r="BN137" s="86"/>
      <c r="BO137" s="86"/>
      <c r="BP137" s="86"/>
      <c r="BQ137" s="86"/>
      <c r="BR137" s="86"/>
    </row>
    <row r="138" spans="1:70" ht="30.75" customHeight="1">
      <c r="A138" s="1805"/>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6"/>
      <c r="AI138" s="86"/>
      <c r="AJ138" s="86"/>
      <c r="AK138" s="86"/>
      <c r="AL138" s="86"/>
      <c r="AM138" s="86"/>
      <c r="AN138" s="86"/>
      <c r="AO138" s="86"/>
      <c r="AP138" s="86"/>
      <c r="AQ138" s="86"/>
      <c r="AR138" s="86"/>
      <c r="AS138" s="86"/>
      <c r="AT138" s="86"/>
      <c r="AU138" s="86"/>
      <c r="AV138" s="86"/>
      <c r="AW138" s="86"/>
      <c r="AX138" s="86"/>
      <c r="AY138" s="86"/>
      <c r="AZ138" s="86"/>
      <c r="BA138" s="86"/>
      <c r="BB138" s="86"/>
      <c r="BC138" s="86"/>
      <c r="BD138" s="86"/>
      <c r="BE138" s="86"/>
      <c r="BF138" s="86"/>
      <c r="BG138" s="86"/>
      <c r="BH138" s="86"/>
      <c r="BI138" s="86"/>
      <c r="BJ138" s="86"/>
      <c r="BK138" s="86"/>
      <c r="BL138" s="86"/>
      <c r="BM138" s="86"/>
      <c r="BN138" s="86"/>
      <c r="BO138" s="86"/>
      <c r="BP138" s="86"/>
      <c r="BQ138" s="86"/>
      <c r="BR138" s="86"/>
    </row>
    <row r="139" spans="1:70" ht="30.75" customHeight="1">
      <c r="A139" s="1805"/>
      <c r="J139" s="86"/>
      <c r="K139" s="86"/>
      <c r="L139" s="86"/>
      <c r="M139" s="86"/>
      <c r="N139" s="86"/>
      <c r="O139" s="86"/>
      <c r="P139" s="86"/>
      <c r="Q139" s="86"/>
      <c r="R139" s="86"/>
      <c r="S139" s="86"/>
      <c r="T139" s="86"/>
      <c r="U139" s="86"/>
      <c r="V139" s="86"/>
      <c r="W139" s="86"/>
      <c r="X139" s="86"/>
      <c r="Y139" s="86"/>
      <c r="Z139" s="86"/>
      <c r="AA139" s="86"/>
      <c r="AB139" s="86"/>
      <c r="AC139" s="86"/>
      <c r="AD139" s="86"/>
      <c r="AE139" s="86"/>
      <c r="AF139" s="86"/>
      <c r="AG139" s="86"/>
      <c r="AH139" s="86"/>
      <c r="AI139" s="86"/>
      <c r="AJ139" s="86"/>
      <c r="AK139" s="86"/>
      <c r="AL139" s="86"/>
      <c r="AM139" s="86"/>
      <c r="AN139" s="86"/>
      <c r="AO139" s="86"/>
      <c r="AP139" s="86"/>
      <c r="AQ139" s="86"/>
      <c r="AR139" s="86"/>
      <c r="AS139" s="86"/>
      <c r="AT139" s="86"/>
      <c r="AU139" s="86"/>
      <c r="AV139" s="86"/>
      <c r="AW139" s="86"/>
      <c r="AX139" s="86"/>
      <c r="AY139" s="86"/>
      <c r="AZ139" s="86"/>
      <c r="BA139" s="86"/>
      <c r="BB139" s="86"/>
      <c r="BC139" s="86"/>
      <c r="BD139" s="86"/>
      <c r="BE139" s="86"/>
      <c r="BF139" s="86"/>
      <c r="BG139" s="86"/>
      <c r="BH139" s="86"/>
      <c r="BI139" s="86"/>
      <c r="BJ139" s="86"/>
      <c r="BK139" s="86"/>
      <c r="BL139" s="86"/>
      <c r="BM139" s="86"/>
      <c r="BN139" s="86"/>
      <c r="BO139" s="86"/>
      <c r="BP139" s="86"/>
      <c r="BQ139" s="86"/>
      <c r="BR139" s="86"/>
    </row>
    <row r="140" spans="1:70" ht="30.75" customHeight="1">
      <c r="A140" s="1805"/>
      <c r="J140" s="86"/>
      <c r="K140" s="86"/>
      <c r="L140" s="86"/>
      <c r="M140" s="86"/>
      <c r="N140" s="86"/>
      <c r="O140" s="86"/>
      <c r="P140" s="86"/>
      <c r="Q140" s="86"/>
      <c r="R140" s="86"/>
      <c r="S140" s="86"/>
      <c r="T140" s="86"/>
      <c r="U140" s="86"/>
      <c r="V140" s="86"/>
      <c r="W140" s="86"/>
      <c r="X140" s="86"/>
      <c r="Y140" s="86"/>
      <c r="Z140" s="86"/>
      <c r="AA140" s="86"/>
      <c r="AB140" s="86"/>
      <c r="AC140" s="86"/>
      <c r="AD140" s="86"/>
      <c r="AE140" s="86"/>
      <c r="AF140" s="86"/>
      <c r="AG140" s="86"/>
      <c r="AH140" s="86"/>
      <c r="AI140" s="86"/>
      <c r="AJ140" s="86"/>
      <c r="AK140" s="86"/>
      <c r="AL140" s="86"/>
      <c r="AM140" s="86"/>
      <c r="AN140" s="86"/>
      <c r="AO140" s="86"/>
      <c r="AP140" s="86"/>
      <c r="AQ140" s="86"/>
      <c r="AR140" s="86"/>
      <c r="AS140" s="86"/>
      <c r="AT140" s="86"/>
      <c r="AU140" s="86"/>
      <c r="AV140" s="86"/>
      <c r="AW140" s="86"/>
      <c r="AX140" s="86"/>
      <c r="AY140" s="86"/>
      <c r="AZ140" s="86"/>
      <c r="BA140" s="86"/>
      <c r="BB140" s="86"/>
      <c r="BC140" s="86"/>
      <c r="BD140" s="86"/>
      <c r="BE140" s="86"/>
      <c r="BF140" s="86"/>
      <c r="BG140" s="86"/>
      <c r="BH140" s="86"/>
      <c r="BI140" s="86"/>
      <c r="BJ140" s="86"/>
      <c r="BK140" s="86"/>
      <c r="BL140" s="86"/>
      <c r="BM140" s="86"/>
      <c r="BN140" s="86"/>
      <c r="BO140" s="86"/>
      <c r="BP140" s="86"/>
      <c r="BQ140" s="86"/>
      <c r="BR140" s="86"/>
    </row>
    <row r="141" spans="1:70" ht="30.75" customHeight="1">
      <c r="A141" s="1805"/>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6"/>
      <c r="AI141" s="86"/>
      <c r="AJ141" s="86"/>
      <c r="AK141" s="86"/>
      <c r="AL141" s="86"/>
      <c r="AM141" s="86"/>
      <c r="AN141" s="86"/>
      <c r="AO141" s="86"/>
      <c r="AP141" s="86"/>
      <c r="AQ141" s="86"/>
      <c r="AR141" s="86"/>
      <c r="AS141" s="86"/>
      <c r="AT141" s="86"/>
      <c r="AU141" s="86"/>
      <c r="AV141" s="86"/>
      <c r="AW141" s="86"/>
      <c r="AX141" s="86"/>
      <c r="AY141" s="86"/>
      <c r="AZ141" s="86"/>
      <c r="BA141" s="86"/>
      <c r="BB141" s="86"/>
      <c r="BC141" s="86"/>
      <c r="BD141" s="86"/>
      <c r="BE141" s="86"/>
      <c r="BF141" s="86"/>
      <c r="BG141" s="86"/>
      <c r="BH141" s="86"/>
      <c r="BI141" s="86"/>
      <c r="BJ141" s="86"/>
      <c r="BK141" s="86"/>
      <c r="BL141" s="86"/>
      <c r="BM141" s="86"/>
      <c r="BN141" s="86"/>
      <c r="BO141" s="86"/>
      <c r="BP141" s="86"/>
      <c r="BQ141" s="86"/>
      <c r="BR141" s="86"/>
    </row>
    <row r="142" spans="1:70" ht="30.75" customHeight="1">
      <c r="A142" s="1805"/>
      <c r="J142" s="86"/>
      <c r="K142" s="86"/>
      <c r="L142" s="86"/>
      <c r="M142" s="86"/>
      <c r="N142" s="86"/>
      <c r="O142" s="86"/>
      <c r="P142" s="86"/>
      <c r="Q142" s="86"/>
      <c r="R142" s="86"/>
      <c r="S142" s="86"/>
      <c r="T142" s="86"/>
      <c r="U142" s="86"/>
      <c r="V142" s="86"/>
      <c r="W142" s="86"/>
      <c r="X142" s="86"/>
      <c r="Y142" s="86"/>
      <c r="Z142" s="86"/>
      <c r="AA142" s="86"/>
      <c r="AB142" s="86"/>
      <c r="AC142" s="86"/>
      <c r="AD142" s="86"/>
      <c r="AE142" s="86"/>
      <c r="AF142" s="86"/>
      <c r="AG142" s="86"/>
      <c r="AH142" s="86"/>
      <c r="AI142" s="86"/>
      <c r="AJ142" s="86"/>
      <c r="AK142" s="86"/>
      <c r="AL142" s="86"/>
      <c r="AM142" s="86"/>
      <c r="AN142" s="86"/>
      <c r="AO142" s="86"/>
      <c r="AP142" s="86"/>
      <c r="AQ142" s="86"/>
      <c r="AR142" s="86"/>
      <c r="AS142" s="86"/>
      <c r="AT142" s="86"/>
      <c r="AU142" s="86"/>
      <c r="AV142" s="86"/>
      <c r="AW142" s="86"/>
      <c r="AX142" s="86"/>
      <c r="AY142" s="86"/>
      <c r="AZ142" s="86"/>
      <c r="BA142" s="86"/>
      <c r="BB142" s="86"/>
      <c r="BC142" s="86"/>
      <c r="BD142" s="86"/>
      <c r="BE142" s="86"/>
      <c r="BF142" s="86"/>
      <c r="BG142" s="86"/>
      <c r="BH142" s="86"/>
      <c r="BI142" s="86"/>
      <c r="BJ142" s="86"/>
      <c r="BK142" s="86"/>
      <c r="BL142" s="86"/>
      <c r="BM142" s="86"/>
      <c r="BN142" s="86"/>
      <c r="BO142" s="86"/>
      <c r="BP142" s="86"/>
      <c r="BQ142" s="86"/>
      <c r="BR142" s="86"/>
    </row>
    <row r="143" spans="1:70" ht="30.75" customHeight="1">
      <c r="A143" s="1805"/>
      <c r="J143" s="86"/>
      <c r="K143" s="86"/>
      <c r="L143" s="86"/>
      <c r="M143" s="86"/>
      <c r="N143" s="86"/>
      <c r="O143" s="86"/>
      <c r="P143" s="86"/>
      <c r="Q143" s="86"/>
      <c r="R143" s="86"/>
      <c r="S143" s="86"/>
      <c r="T143" s="86"/>
      <c r="U143" s="86"/>
      <c r="V143" s="86"/>
      <c r="W143" s="86"/>
      <c r="X143" s="86"/>
      <c r="Y143" s="86"/>
      <c r="Z143" s="86"/>
      <c r="AA143" s="86"/>
      <c r="AB143" s="86"/>
      <c r="AC143" s="86"/>
      <c r="AD143" s="86"/>
      <c r="AE143" s="86"/>
      <c r="AF143" s="86"/>
      <c r="AG143" s="86"/>
      <c r="AH143" s="86"/>
      <c r="AI143" s="86"/>
      <c r="AJ143" s="86"/>
      <c r="AK143" s="86"/>
      <c r="AL143" s="86"/>
      <c r="AM143" s="86"/>
      <c r="AN143" s="86"/>
      <c r="AO143" s="86"/>
      <c r="AP143" s="86"/>
      <c r="AQ143" s="86"/>
      <c r="AR143" s="86"/>
      <c r="AS143" s="86"/>
      <c r="AT143" s="86"/>
      <c r="AU143" s="86"/>
      <c r="AV143" s="86"/>
      <c r="AW143" s="86"/>
      <c r="AX143" s="86"/>
      <c r="AY143" s="86"/>
      <c r="AZ143" s="86"/>
      <c r="BA143" s="86"/>
      <c r="BB143" s="86"/>
      <c r="BC143" s="86"/>
      <c r="BD143" s="86"/>
      <c r="BE143" s="86"/>
      <c r="BF143" s="86"/>
      <c r="BG143" s="86"/>
      <c r="BH143" s="86"/>
      <c r="BI143" s="86"/>
      <c r="BJ143" s="86"/>
      <c r="BK143" s="86"/>
      <c r="BL143" s="86"/>
      <c r="BM143" s="86"/>
      <c r="BN143" s="86"/>
      <c r="BO143" s="86"/>
      <c r="BP143" s="86"/>
      <c r="BQ143" s="86"/>
      <c r="BR143" s="86"/>
    </row>
    <row r="144" spans="1:70" ht="30.75" customHeight="1">
      <c r="A144" s="1805"/>
      <c r="J144" s="86"/>
      <c r="K144" s="86"/>
      <c r="L144" s="86"/>
      <c r="M144" s="86"/>
      <c r="N144" s="86"/>
      <c r="O144" s="86"/>
      <c r="P144" s="86"/>
      <c r="Q144" s="86"/>
      <c r="R144" s="86"/>
      <c r="S144" s="86"/>
      <c r="T144" s="86"/>
      <c r="U144" s="86"/>
      <c r="V144" s="86"/>
      <c r="W144" s="86"/>
      <c r="X144" s="86"/>
      <c r="Y144" s="86"/>
      <c r="Z144" s="86"/>
      <c r="AA144" s="86"/>
      <c r="AB144" s="86"/>
      <c r="AC144" s="86"/>
      <c r="AD144" s="86"/>
      <c r="AE144" s="86"/>
      <c r="AF144" s="86"/>
      <c r="AG144" s="86"/>
      <c r="AH144" s="86"/>
      <c r="AI144" s="86"/>
      <c r="AJ144" s="86"/>
      <c r="AK144" s="86"/>
      <c r="AL144" s="86"/>
      <c r="AM144" s="86"/>
      <c r="AN144" s="86"/>
      <c r="AO144" s="86"/>
      <c r="AP144" s="86"/>
      <c r="AQ144" s="86"/>
      <c r="AR144" s="86"/>
      <c r="AS144" s="86"/>
      <c r="AT144" s="86"/>
      <c r="AU144" s="86"/>
      <c r="AV144" s="86"/>
      <c r="AW144" s="86"/>
      <c r="AX144" s="86"/>
      <c r="AY144" s="86"/>
      <c r="AZ144" s="86"/>
      <c r="BA144" s="86"/>
      <c r="BB144" s="86"/>
      <c r="BC144" s="86"/>
      <c r="BD144" s="86"/>
      <c r="BE144" s="86"/>
      <c r="BF144" s="86"/>
      <c r="BG144" s="86"/>
      <c r="BH144" s="86"/>
      <c r="BI144" s="86"/>
      <c r="BJ144" s="86"/>
      <c r="BK144" s="86"/>
      <c r="BL144" s="86"/>
      <c r="BM144" s="86"/>
      <c r="BN144" s="86"/>
      <c r="BO144" s="86"/>
      <c r="BP144" s="86"/>
      <c r="BQ144" s="86"/>
      <c r="BR144" s="86"/>
    </row>
    <row r="145" spans="1:70" ht="30.75" customHeight="1">
      <c r="A145" s="1805"/>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6"/>
      <c r="AH145" s="86"/>
      <c r="AI145" s="86"/>
      <c r="AJ145" s="86"/>
      <c r="AK145" s="86"/>
      <c r="AL145" s="86"/>
      <c r="AM145" s="86"/>
      <c r="AN145" s="86"/>
      <c r="AO145" s="86"/>
      <c r="AP145" s="86"/>
      <c r="AQ145" s="86"/>
      <c r="AR145" s="86"/>
      <c r="AS145" s="86"/>
      <c r="AT145" s="86"/>
      <c r="AU145" s="86"/>
      <c r="AV145" s="86"/>
      <c r="AW145" s="86"/>
      <c r="AX145" s="86"/>
      <c r="AY145" s="86"/>
      <c r="AZ145" s="86"/>
      <c r="BA145" s="86"/>
      <c r="BB145" s="86"/>
      <c r="BC145" s="86"/>
      <c r="BD145" s="86"/>
      <c r="BE145" s="86"/>
      <c r="BF145" s="86"/>
      <c r="BG145" s="86"/>
      <c r="BH145" s="86"/>
      <c r="BI145" s="86"/>
      <c r="BJ145" s="86"/>
      <c r="BK145" s="86"/>
      <c r="BL145" s="86"/>
      <c r="BM145" s="86"/>
      <c r="BN145" s="86"/>
      <c r="BO145" s="86"/>
      <c r="BP145" s="86"/>
      <c r="BQ145" s="86"/>
      <c r="BR145" s="86"/>
    </row>
    <row r="146" spans="1:70" ht="30.75" customHeight="1">
      <c r="A146" s="1805"/>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86"/>
      <c r="AH146" s="86"/>
      <c r="AI146" s="86"/>
      <c r="AJ146" s="86"/>
      <c r="AK146" s="86"/>
      <c r="AL146" s="86"/>
      <c r="AM146" s="86"/>
      <c r="AN146" s="86"/>
      <c r="AO146" s="86"/>
      <c r="AP146" s="86"/>
      <c r="AQ146" s="86"/>
      <c r="AR146" s="86"/>
      <c r="AS146" s="86"/>
      <c r="AT146" s="86"/>
      <c r="AU146" s="86"/>
      <c r="AV146" s="86"/>
      <c r="AW146" s="86"/>
      <c r="AX146" s="86"/>
      <c r="AY146" s="86"/>
      <c r="AZ146" s="86"/>
      <c r="BA146" s="86"/>
      <c r="BB146" s="86"/>
      <c r="BC146" s="86"/>
      <c r="BD146" s="86"/>
      <c r="BE146" s="86"/>
      <c r="BF146" s="86"/>
      <c r="BG146" s="86"/>
      <c r="BH146" s="86"/>
      <c r="BI146" s="86"/>
      <c r="BJ146" s="86"/>
      <c r="BK146" s="86"/>
      <c r="BL146" s="86"/>
      <c r="BM146" s="86"/>
      <c r="BN146" s="86"/>
      <c r="BO146" s="86"/>
      <c r="BP146" s="86"/>
      <c r="BQ146" s="86"/>
      <c r="BR146" s="86"/>
    </row>
    <row r="147" spans="1:70" ht="30.75" customHeight="1">
      <c r="A147" s="1805"/>
      <c r="J147" s="86"/>
      <c r="K147" s="86"/>
      <c r="L147" s="86"/>
      <c r="M147" s="86"/>
      <c r="N147" s="86"/>
      <c r="O147" s="86"/>
      <c r="P147" s="86"/>
      <c r="Q147" s="86"/>
      <c r="R147" s="86"/>
      <c r="S147" s="86"/>
      <c r="T147" s="86"/>
      <c r="U147" s="86"/>
      <c r="V147" s="86"/>
      <c r="W147" s="86"/>
      <c r="X147" s="86"/>
      <c r="Y147" s="86"/>
      <c r="Z147" s="86"/>
      <c r="AA147" s="86"/>
      <c r="AB147" s="86"/>
      <c r="AC147" s="86"/>
      <c r="AD147" s="86"/>
      <c r="AE147" s="86"/>
      <c r="AF147" s="86"/>
      <c r="AG147" s="86"/>
      <c r="AH147" s="86"/>
      <c r="AI147" s="86"/>
      <c r="AJ147" s="86"/>
      <c r="AK147" s="86"/>
      <c r="AL147" s="86"/>
      <c r="AM147" s="86"/>
      <c r="AN147" s="86"/>
      <c r="AO147" s="86"/>
      <c r="AP147" s="86"/>
      <c r="AQ147" s="86"/>
      <c r="AR147" s="86"/>
      <c r="AS147" s="86"/>
      <c r="AT147" s="86"/>
      <c r="AU147" s="86"/>
      <c r="AV147" s="86"/>
      <c r="AW147" s="86"/>
      <c r="AX147" s="86"/>
      <c r="AY147" s="86"/>
      <c r="AZ147" s="86"/>
      <c r="BA147" s="86"/>
      <c r="BB147" s="86"/>
      <c r="BC147" s="86"/>
      <c r="BD147" s="86"/>
      <c r="BE147" s="86"/>
      <c r="BF147" s="86"/>
      <c r="BG147" s="86"/>
      <c r="BH147" s="86"/>
      <c r="BI147" s="86"/>
      <c r="BJ147" s="86"/>
      <c r="BK147" s="86"/>
      <c r="BL147" s="86"/>
      <c r="BM147" s="86"/>
      <c r="BN147" s="86"/>
      <c r="BO147" s="86"/>
      <c r="BP147" s="86"/>
      <c r="BQ147" s="86"/>
      <c r="BR147" s="86"/>
    </row>
    <row r="148" spans="1:70" ht="30.75" customHeight="1">
      <c r="A148" s="1805"/>
      <c r="J148" s="86"/>
      <c r="K148" s="86"/>
      <c r="L148" s="86"/>
      <c r="M148" s="86"/>
      <c r="N148" s="86"/>
      <c r="O148" s="86"/>
      <c r="P148" s="86"/>
      <c r="Q148" s="86"/>
      <c r="R148" s="86"/>
      <c r="S148" s="86"/>
      <c r="T148" s="86"/>
      <c r="U148" s="86"/>
      <c r="V148" s="86"/>
      <c r="W148" s="86"/>
      <c r="X148" s="86"/>
      <c r="Y148" s="86"/>
      <c r="Z148" s="86"/>
      <c r="AA148" s="86"/>
      <c r="AB148" s="86"/>
      <c r="AC148" s="86"/>
      <c r="AD148" s="86"/>
      <c r="AE148" s="86"/>
      <c r="AF148" s="86"/>
      <c r="AG148" s="86"/>
      <c r="AH148" s="86"/>
      <c r="AI148" s="86"/>
      <c r="AJ148" s="86"/>
      <c r="AK148" s="86"/>
      <c r="AL148" s="86"/>
      <c r="AM148" s="86"/>
      <c r="AN148" s="86"/>
      <c r="AO148" s="86"/>
      <c r="AP148" s="86"/>
      <c r="AQ148" s="86"/>
      <c r="AR148" s="86"/>
      <c r="AS148" s="86"/>
      <c r="AT148" s="86"/>
      <c r="AU148" s="86"/>
      <c r="AV148" s="86"/>
      <c r="AW148" s="86"/>
      <c r="AX148" s="86"/>
      <c r="AY148" s="86"/>
      <c r="AZ148" s="86"/>
      <c r="BA148" s="86"/>
      <c r="BB148" s="86"/>
      <c r="BC148" s="86"/>
      <c r="BD148" s="86"/>
      <c r="BE148" s="86"/>
      <c r="BF148" s="86"/>
      <c r="BG148" s="86"/>
      <c r="BH148" s="86"/>
      <c r="BI148" s="86"/>
      <c r="BJ148" s="86"/>
      <c r="BK148" s="86"/>
      <c r="BL148" s="86"/>
      <c r="BM148" s="86"/>
      <c r="BN148" s="86"/>
      <c r="BO148" s="86"/>
      <c r="BP148" s="86"/>
      <c r="BQ148" s="86"/>
      <c r="BR148" s="86"/>
    </row>
    <row r="149" spans="1:70" ht="30.75" customHeight="1">
      <c r="A149" s="1805"/>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6"/>
      <c r="AH149" s="86"/>
      <c r="AI149" s="86"/>
      <c r="AJ149" s="86"/>
      <c r="AK149" s="86"/>
      <c r="AL149" s="86"/>
      <c r="AM149" s="86"/>
      <c r="AN149" s="86"/>
      <c r="AO149" s="86"/>
      <c r="AP149" s="86"/>
      <c r="AQ149" s="86"/>
      <c r="AR149" s="86"/>
      <c r="AS149" s="86"/>
      <c r="AT149" s="86"/>
      <c r="AU149" s="86"/>
      <c r="AV149" s="86"/>
      <c r="AW149" s="86"/>
      <c r="AX149" s="86"/>
      <c r="AY149" s="86"/>
      <c r="AZ149" s="86"/>
      <c r="BA149" s="86"/>
      <c r="BB149" s="86"/>
      <c r="BC149" s="86"/>
      <c r="BD149" s="86"/>
      <c r="BE149" s="86"/>
      <c r="BF149" s="86"/>
      <c r="BG149" s="86"/>
      <c r="BH149" s="86"/>
      <c r="BI149" s="86"/>
      <c r="BJ149" s="86"/>
      <c r="BK149" s="86"/>
      <c r="BL149" s="86"/>
      <c r="BM149" s="86"/>
      <c r="BN149" s="86"/>
      <c r="BO149" s="86"/>
      <c r="BP149" s="86"/>
      <c r="BQ149" s="86"/>
      <c r="BR149" s="86"/>
    </row>
    <row r="150" spans="1:70" ht="30.75" customHeight="1">
      <c r="A150" s="1805"/>
      <c r="J150" s="86"/>
      <c r="K150" s="86"/>
      <c r="L150" s="86"/>
      <c r="M150" s="86"/>
      <c r="N150" s="86"/>
      <c r="O150" s="86"/>
      <c r="P150" s="86"/>
      <c r="Q150" s="86"/>
      <c r="R150" s="86"/>
      <c r="S150" s="86"/>
      <c r="T150" s="86"/>
      <c r="U150" s="86"/>
      <c r="V150" s="86"/>
      <c r="W150" s="86"/>
      <c r="X150" s="86"/>
      <c r="Y150" s="86"/>
      <c r="Z150" s="86"/>
      <c r="AA150" s="86"/>
      <c r="AB150" s="86"/>
      <c r="AC150" s="86"/>
      <c r="AD150" s="86"/>
      <c r="AE150" s="86"/>
      <c r="AF150" s="86"/>
      <c r="AG150" s="86"/>
      <c r="AH150" s="86"/>
      <c r="AI150" s="86"/>
      <c r="AJ150" s="86"/>
      <c r="AK150" s="86"/>
      <c r="AL150" s="86"/>
      <c r="AM150" s="86"/>
      <c r="AN150" s="86"/>
      <c r="AO150" s="86"/>
      <c r="AP150" s="86"/>
      <c r="AQ150" s="86"/>
      <c r="AR150" s="86"/>
      <c r="AS150" s="86"/>
      <c r="AT150" s="86"/>
      <c r="AU150" s="86"/>
      <c r="AV150" s="86"/>
      <c r="AW150" s="86"/>
      <c r="AX150" s="86"/>
      <c r="AY150" s="86"/>
      <c r="AZ150" s="86"/>
      <c r="BA150" s="86"/>
      <c r="BB150" s="86"/>
      <c r="BC150" s="86"/>
      <c r="BD150" s="86"/>
      <c r="BE150" s="86"/>
      <c r="BF150" s="86"/>
      <c r="BG150" s="86"/>
      <c r="BH150" s="86"/>
      <c r="BI150" s="86"/>
      <c r="BJ150" s="86"/>
      <c r="BK150" s="86"/>
      <c r="BL150" s="86"/>
      <c r="BM150" s="86"/>
      <c r="BN150" s="86"/>
      <c r="BO150" s="86"/>
      <c r="BP150" s="86"/>
      <c r="BQ150" s="86"/>
      <c r="BR150" s="86"/>
    </row>
    <row r="151" spans="1:70" ht="30.75" customHeight="1">
      <c r="A151" s="1805"/>
      <c r="E151" s="1715"/>
      <c r="J151" s="86"/>
      <c r="K151" s="86"/>
      <c r="L151" s="86"/>
      <c r="M151" s="86"/>
      <c r="N151" s="86"/>
      <c r="O151" s="86"/>
      <c r="P151" s="86"/>
      <c r="Q151" s="86"/>
      <c r="R151" s="86"/>
      <c r="S151" s="86"/>
      <c r="T151" s="86"/>
      <c r="U151" s="86"/>
      <c r="V151" s="86"/>
      <c r="W151" s="86"/>
      <c r="X151" s="86"/>
      <c r="Y151" s="86"/>
      <c r="Z151" s="86"/>
      <c r="AA151" s="86"/>
      <c r="AB151" s="86"/>
      <c r="AC151" s="86"/>
      <c r="AD151" s="86"/>
      <c r="AE151" s="86"/>
      <c r="AF151" s="86"/>
      <c r="AG151" s="86"/>
      <c r="AH151" s="86"/>
      <c r="AI151" s="86"/>
      <c r="AJ151" s="86"/>
      <c r="AK151" s="86"/>
      <c r="AL151" s="86"/>
      <c r="AM151" s="86"/>
      <c r="AN151" s="86"/>
      <c r="AO151" s="86"/>
      <c r="AP151" s="86"/>
      <c r="AQ151" s="86"/>
      <c r="AR151" s="86"/>
      <c r="AS151" s="86"/>
      <c r="AT151" s="86"/>
      <c r="AU151" s="86"/>
      <c r="AV151" s="86"/>
      <c r="AW151" s="86"/>
      <c r="AX151" s="86"/>
      <c r="AY151" s="86"/>
      <c r="AZ151" s="86"/>
      <c r="BA151" s="86"/>
      <c r="BB151" s="86"/>
      <c r="BC151" s="86"/>
      <c r="BD151" s="86"/>
      <c r="BE151" s="86"/>
      <c r="BF151" s="86"/>
      <c r="BG151" s="86"/>
      <c r="BH151" s="86"/>
      <c r="BI151" s="86"/>
      <c r="BJ151" s="86"/>
      <c r="BK151" s="86"/>
      <c r="BL151" s="86"/>
      <c r="BM151" s="86"/>
      <c r="BN151" s="86"/>
      <c r="BO151" s="86"/>
      <c r="BP151" s="86"/>
      <c r="BQ151" s="86"/>
      <c r="BR151" s="86"/>
    </row>
    <row r="152" spans="1:70" ht="30.75" customHeight="1">
      <c r="A152" s="1805"/>
      <c r="J152" s="86"/>
      <c r="K152" s="86"/>
      <c r="L152" s="86"/>
      <c r="M152" s="86"/>
      <c r="N152" s="86"/>
      <c r="O152" s="86"/>
      <c r="P152" s="86"/>
      <c r="Q152" s="86"/>
      <c r="R152" s="86"/>
      <c r="S152" s="86"/>
      <c r="T152" s="86"/>
      <c r="U152" s="86"/>
      <c r="V152" s="86"/>
      <c r="W152" s="86"/>
      <c r="X152" s="86"/>
      <c r="Y152" s="86"/>
      <c r="Z152" s="86"/>
      <c r="AA152" s="86"/>
      <c r="AB152" s="86"/>
      <c r="AC152" s="86"/>
      <c r="AD152" s="86"/>
      <c r="AE152" s="86"/>
      <c r="AF152" s="86"/>
      <c r="AG152" s="86"/>
      <c r="AH152" s="86"/>
      <c r="AI152" s="86"/>
      <c r="AJ152" s="86"/>
      <c r="AK152" s="86"/>
      <c r="AL152" s="86"/>
      <c r="AM152" s="86"/>
      <c r="AN152" s="86"/>
      <c r="AO152" s="86"/>
      <c r="AP152" s="86"/>
      <c r="AQ152" s="86"/>
      <c r="AR152" s="86"/>
      <c r="AS152" s="86"/>
      <c r="AT152" s="86"/>
      <c r="AU152" s="86"/>
      <c r="AV152" s="86"/>
      <c r="AW152" s="86"/>
      <c r="AX152" s="86"/>
      <c r="AY152" s="86"/>
      <c r="AZ152" s="86"/>
      <c r="BA152" s="86"/>
      <c r="BB152" s="86"/>
      <c r="BC152" s="86"/>
      <c r="BD152" s="86"/>
      <c r="BE152" s="86"/>
      <c r="BF152" s="86"/>
      <c r="BG152" s="86"/>
      <c r="BH152" s="86"/>
      <c r="BI152" s="86"/>
      <c r="BJ152" s="86"/>
      <c r="BK152" s="86"/>
      <c r="BL152" s="86"/>
      <c r="BM152" s="86"/>
      <c r="BN152" s="86"/>
      <c r="BO152" s="86"/>
      <c r="BP152" s="86"/>
      <c r="BQ152" s="86"/>
      <c r="BR152" s="86"/>
    </row>
    <row r="153" spans="1:70" ht="30.75" customHeight="1">
      <c r="A153" s="1805"/>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6"/>
      <c r="AI153" s="86"/>
      <c r="AJ153" s="86"/>
      <c r="AK153" s="86"/>
      <c r="AL153" s="86"/>
      <c r="AM153" s="86"/>
      <c r="AN153" s="86"/>
      <c r="AO153" s="86"/>
      <c r="AP153" s="86"/>
      <c r="AQ153" s="86"/>
      <c r="AR153" s="86"/>
      <c r="AS153" s="86"/>
      <c r="AT153" s="86"/>
      <c r="AU153" s="86"/>
      <c r="AV153" s="86"/>
      <c r="AW153" s="86"/>
      <c r="AX153" s="86"/>
      <c r="AY153" s="86"/>
      <c r="AZ153" s="86"/>
      <c r="BA153" s="86"/>
      <c r="BB153" s="86"/>
      <c r="BC153" s="86"/>
      <c r="BD153" s="86"/>
      <c r="BE153" s="86"/>
      <c r="BF153" s="86"/>
      <c r="BG153" s="86"/>
      <c r="BH153" s="86"/>
      <c r="BI153" s="86"/>
      <c r="BJ153" s="86"/>
      <c r="BK153" s="86"/>
      <c r="BL153" s="86"/>
      <c r="BM153" s="86"/>
      <c r="BN153" s="86"/>
      <c r="BO153" s="86"/>
      <c r="BP153" s="86"/>
      <c r="BQ153" s="86"/>
      <c r="BR153" s="86"/>
    </row>
    <row r="154" spans="1:70" ht="30.75" customHeight="1">
      <c r="A154" s="1805"/>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6"/>
      <c r="AI154" s="86"/>
      <c r="AJ154" s="86"/>
      <c r="AK154" s="86"/>
      <c r="AL154" s="86"/>
      <c r="AM154" s="86"/>
      <c r="AN154" s="86"/>
      <c r="AO154" s="86"/>
      <c r="AP154" s="86"/>
      <c r="AQ154" s="86"/>
      <c r="AR154" s="86"/>
      <c r="AS154" s="86"/>
      <c r="AT154" s="86"/>
      <c r="AU154" s="86"/>
      <c r="AV154" s="86"/>
      <c r="AW154" s="86"/>
      <c r="AX154" s="86"/>
      <c r="AY154" s="86"/>
      <c r="AZ154" s="86"/>
      <c r="BA154" s="86"/>
      <c r="BB154" s="86"/>
      <c r="BC154" s="86"/>
      <c r="BD154" s="86"/>
      <c r="BE154" s="86"/>
      <c r="BF154" s="86"/>
      <c r="BG154" s="86"/>
      <c r="BH154" s="86"/>
      <c r="BI154" s="86"/>
      <c r="BJ154" s="86"/>
      <c r="BK154" s="86"/>
      <c r="BL154" s="86"/>
      <c r="BM154" s="86"/>
      <c r="BN154" s="86"/>
      <c r="BO154" s="86"/>
      <c r="BP154" s="86"/>
      <c r="BQ154" s="86"/>
      <c r="BR154" s="86"/>
    </row>
    <row r="155" spans="1:70" ht="30.75" customHeight="1">
      <c r="A155" s="1805"/>
      <c r="J155" s="86"/>
      <c r="K155" s="86"/>
      <c r="L155" s="86"/>
      <c r="M155" s="86"/>
      <c r="N155" s="86"/>
      <c r="O155" s="86"/>
      <c r="P155" s="86"/>
      <c r="Q155" s="86"/>
      <c r="R155" s="86"/>
      <c r="S155" s="86"/>
      <c r="T155" s="86"/>
      <c r="U155" s="86"/>
      <c r="V155" s="86"/>
      <c r="W155" s="86"/>
      <c r="X155" s="86"/>
      <c r="Y155" s="86"/>
      <c r="Z155" s="86"/>
      <c r="AA155" s="86"/>
      <c r="AB155" s="86"/>
      <c r="AC155" s="86"/>
      <c r="AD155" s="86"/>
      <c r="AE155" s="86"/>
      <c r="AF155" s="86"/>
      <c r="AG155" s="86"/>
      <c r="AH155" s="86"/>
      <c r="AI155" s="86"/>
      <c r="AJ155" s="86"/>
      <c r="AK155" s="86"/>
      <c r="AL155" s="86"/>
      <c r="AM155" s="86"/>
      <c r="AN155" s="86"/>
      <c r="AO155" s="86"/>
      <c r="AP155" s="86"/>
      <c r="AQ155" s="86"/>
      <c r="AR155" s="86"/>
      <c r="AS155" s="86"/>
      <c r="AT155" s="86"/>
      <c r="AU155" s="86"/>
      <c r="AV155" s="86"/>
      <c r="AW155" s="86"/>
      <c r="AX155" s="86"/>
      <c r="AY155" s="86"/>
      <c r="AZ155" s="86"/>
      <c r="BA155" s="86"/>
      <c r="BB155" s="86"/>
      <c r="BC155" s="86"/>
      <c r="BD155" s="86"/>
      <c r="BE155" s="86"/>
      <c r="BF155" s="86"/>
      <c r="BG155" s="86"/>
      <c r="BH155" s="86"/>
      <c r="BI155" s="86"/>
      <c r="BJ155" s="86"/>
      <c r="BK155" s="86"/>
      <c r="BL155" s="86"/>
      <c r="BM155" s="86"/>
      <c r="BN155" s="86"/>
      <c r="BO155" s="86"/>
      <c r="BP155" s="86"/>
      <c r="BQ155" s="86"/>
      <c r="BR155" s="86"/>
    </row>
    <row r="156" spans="1:70" ht="30.75" customHeight="1">
      <c r="A156" s="1805"/>
      <c r="J156" s="86"/>
      <c r="K156" s="86"/>
      <c r="L156" s="86"/>
      <c r="M156" s="86"/>
      <c r="N156" s="86"/>
      <c r="O156" s="86"/>
      <c r="P156" s="86"/>
      <c r="Q156" s="86"/>
      <c r="R156" s="86"/>
      <c r="S156" s="86"/>
      <c r="T156" s="86"/>
      <c r="U156" s="86"/>
      <c r="V156" s="86"/>
      <c r="W156" s="86"/>
      <c r="X156" s="86"/>
      <c r="Y156" s="86"/>
      <c r="Z156" s="86"/>
      <c r="AA156" s="86"/>
      <c r="AB156" s="86"/>
      <c r="AC156" s="86"/>
      <c r="AD156" s="86"/>
      <c r="AE156" s="86"/>
      <c r="AF156" s="86"/>
      <c r="AG156" s="86"/>
      <c r="AH156" s="86"/>
      <c r="AI156" s="86"/>
      <c r="AJ156" s="86"/>
      <c r="AK156" s="86"/>
      <c r="AL156" s="86"/>
      <c r="AM156" s="86"/>
      <c r="AN156" s="86"/>
      <c r="AO156" s="86"/>
      <c r="AP156" s="86"/>
      <c r="AQ156" s="86"/>
      <c r="AR156" s="86"/>
      <c r="AS156" s="86"/>
      <c r="AT156" s="86"/>
      <c r="AU156" s="86"/>
      <c r="AV156" s="86"/>
      <c r="AW156" s="86"/>
      <c r="AX156" s="86"/>
      <c r="AY156" s="86"/>
      <c r="AZ156" s="86"/>
      <c r="BA156" s="86"/>
      <c r="BB156" s="86"/>
      <c r="BC156" s="86"/>
      <c r="BD156" s="86"/>
      <c r="BE156" s="86"/>
      <c r="BF156" s="86"/>
      <c r="BG156" s="86"/>
      <c r="BH156" s="86"/>
      <c r="BI156" s="86"/>
      <c r="BJ156" s="86"/>
      <c r="BK156" s="86"/>
      <c r="BL156" s="86"/>
      <c r="BM156" s="86"/>
      <c r="BN156" s="86"/>
      <c r="BO156" s="86"/>
      <c r="BP156" s="86"/>
      <c r="BQ156" s="86"/>
      <c r="BR156" s="86"/>
    </row>
    <row r="157" spans="1:70" ht="30.75" customHeight="1">
      <c r="A157" s="1805"/>
      <c r="E157" s="1814"/>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6"/>
      <c r="AI157" s="86"/>
      <c r="AJ157" s="86"/>
      <c r="AK157" s="86"/>
      <c r="AL157" s="86"/>
      <c r="AM157" s="86"/>
      <c r="AN157" s="86"/>
      <c r="AO157" s="86"/>
      <c r="AP157" s="86"/>
      <c r="AQ157" s="86"/>
      <c r="AR157" s="86"/>
      <c r="AS157" s="86"/>
      <c r="AT157" s="86"/>
      <c r="AU157" s="86"/>
      <c r="AV157" s="86"/>
      <c r="AW157" s="86"/>
      <c r="AX157" s="86"/>
      <c r="AY157" s="86"/>
      <c r="AZ157" s="86"/>
      <c r="BA157" s="86"/>
      <c r="BB157" s="86"/>
      <c r="BC157" s="86"/>
      <c r="BD157" s="86"/>
      <c r="BE157" s="86"/>
      <c r="BF157" s="86"/>
      <c r="BG157" s="86"/>
      <c r="BH157" s="86"/>
      <c r="BI157" s="86"/>
      <c r="BJ157" s="86"/>
      <c r="BK157" s="86"/>
      <c r="BL157" s="86"/>
      <c r="BM157" s="86"/>
      <c r="BN157" s="86"/>
      <c r="BO157" s="86"/>
      <c r="BP157" s="86"/>
      <c r="BQ157" s="86"/>
      <c r="BR157" s="86"/>
    </row>
    <row r="158" spans="1:70" ht="30.75" customHeight="1">
      <c r="A158" s="1805"/>
      <c r="J158" s="86"/>
      <c r="K158" s="86"/>
      <c r="L158" s="86"/>
      <c r="M158" s="86"/>
      <c r="N158" s="86"/>
      <c r="O158" s="86"/>
      <c r="P158" s="86"/>
      <c r="Q158" s="86"/>
      <c r="R158" s="86"/>
      <c r="S158" s="86"/>
      <c r="T158" s="86"/>
      <c r="U158" s="86"/>
      <c r="V158" s="86"/>
      <c r="W158" s="86"/>
      <c r="X158" s="86"/>
      <c r="Y158" s="86"/>
      <c r="Z158" s="86"/>
      <c r="AA158" s="86"/>
      <c r="AB158" s="86"/>
      <c r="AC158" s="86"/>
      <c r="AD158" s="86"/>
      <c r="AE158" s="86"/>
      <c r="AF158" s="86"/>
      <c r="AG158" s="86"/>
      <c r="AH158" s="86"/>
      <c r="AI158" s="86"/>
      <c r="AJ158" s="86"/>
      <c r="AK158" s="86"/>
      <c r="AL158" s="86"/>
      <c r="AM158" s="86"/>
      <c r="AN158" s="86"/>
      <c r="AO158" s="86"/>
      <c r="AP158" s="86"/>
      <c r="AQ158" s="86"/>
      <c r="AR158" s="86"/>
      <c r="AS158" s="86"/>
      <c r="AT158" s="86"/>
      <c r="AU158" s="86"/>
      <c r="AV158" s="86"/>
      <c r="AW158" s="86"/>
      <c r="AX158" s="86"/>
      <c r="AY158" s="86"/>
      <c r="AZ158" s="86"/>
      <c r="BA158" s="86"/>
      <c r="BB158" s="86"/>
      <c r="BC158" s="86"/>
      <c r="BD158" s="86"/>
      <c r="BE158" s="86"/>
      <c r="BF158" s="86"/>
      <c r="BG158" s="86"/>
      <c r="BH158" s="86"/>
      <c r="BI158" s="86"/>
      <c r="BJ158" s="86"/>
      <c r="BK158" s="86"/>
      <c r="BL158" s="86"/>
      <c r="BM158" s="86"/>
      <c r="BN158" s="86"/>
      <c r="BO158" s="86"/>
      <c r="BP158" s="86"/>
      <c r="BQ158" s="86"/>
      <c r="BR158" s="86"/>
    </row>
    <row r="159" spans="1:70" ht="30.75" customHeight="1">
      <c r="A159" s="1805"/>
      <c r="J159" s="86"/>
      <c r="K159" s="86"/>
      <c r="L159" s="86"/>
      <c r="M159" s="86"/>
      <c r="N159" s="86"/>
      <c r="O159" s="86"/>
      <c r="P159" s="86"/>
      <c r="Q159" s="86"/>
      <c r="R159" s="86"/>
      <c r="S159" s="86"/>
      <c r="T159" s="86"/>
      <c r="U159" s="86"/>
      <c r="V159" s="86"/>
      <c r="W159" s="86"/>
      <c r="X159" s="86"/>
      <c r="Y159" s="86"/>
      <c r="Z159" s="86"/>
      <c r="AA159" s="86"/>
      <c r="AB159" s="86"/>
      <c r="AC159" s="86"/>
      <c r="AD159" s="86"/>
      <c r="AE159" s="86"/>
      <c r="AF159" s="86"/>
      <c r="AG159" s="86"/>
      <c r="AH159" s="86"/>
      <c r="AI159" s="86"/>
      <c r="AJ159" s="86"/>
      <c r="AK159" s="86"/>
      <c r="AL159" s="86"/>
      <c r="AM159" s="86"/>
      <c r="AN159" s="86"/>
      <c r="AO159" s="86"/>
      <c r="AP159" s="86"/>
      <c r="AQ159" s="86"/>
      <c r="AR159" s="86"/>
      <c r="AS159" s="86"/>
      <c r="AT159" s="86"/>
      <c r="AU159" s="86"/>
      <c r="AV159" s="86"/>
      <c r="AW159" s="86"/>
      <c r="AX159" s="86"/>
      <c r="AY159" s="86"/>
      <c r="AZ159" s="86"/>
      <c r="BA159" s="86"/>
      <c r="BB159" s="86"/>
      <c r="BC159" s="86"/>
      <c r="BD159" s="86"/>
      <c r="BE159" s="86"/>
      <c r="BF159" s="86"/>
      <c r="BG159" s="86"/>
      <c r="BH159" s="86"/>
      <c r="BI159" s="86"/>
      <c r="BJ159" s="86"/>
      <c r="BK159" s="86"/>
      <c r="BL159" s="86"/>
      <c r="BM159" s="86"/>
      <c r="BN159" s="86"/>
      <c r="BO159" s="86"/>
      <c r="BP159" s="86"/>
      <c r="BQ159" s="86"/>
      <c r="BR159" s="86"/>
    </row>
    <row r="160" spans="1:70" ht="30.75" customHeight="1">
      <c r="A160" s="1805"/>
      <c r="F160" s="1807"/>
      <c r="G160" s="1807"/>
      <c r="I160" s="1807"/>
      <c r="J160" s="86"/>
      <c r="K160" s="86"/>
      <c r="L160" s="86"/>
      <c r="M160" s="86"/>
      <c r="N160" s="86"/>
      <c r="O160" s="86"/>
      <c r="P160" s="86"/>
      <c r="Q160" s="86"/>
      <c r="R160" s="86"/>
      <c r="S160" s="86"/>
      <c r="T160" s="86"/>
      <c r="U160" s="86"/>
      <c r="V160" s="86"/>
      <c r="W160" s="86"/>
      <c r="X160" s="86"/>
      <c r="Y160" s="86"/>
      <c r="Z160" s="86"/>
      <c r="AA160" s="86"/>
      <c r="AB160" s="86"/>
      <c r="AC160" s="86"/>
      <c r="AD160" s="86"/>
      <c r="AE160" s="86"/>
      <c r="AF160" s="86"/>
      <c r="AG160" s="86"/>
      <c r="AH160" s="86"/>
      <c r="AI160" s="86"/>
      <c r="AJ160" s="86"/>
      <c r="AK160" s="86"/>
      <c r="AL160" s="86"/>
      <c r="AM160" s="86"/>
      <c r="AN160" s="86"/>
      <c r="AO160" s="86"/>
      <c r="AP160" s="86"/>
      <c r="AQ160" s="86"/>
      <c r="AR160" s="86"/>
      <c r="AS160" s="86"/>
      <c r="AT160" s="86"/>
      <c r="AU160" s="86"/>
      <c r="AV160" s="86"/>
      <c r="AW160" s="86"/>
      <c r="AX160" s="86"/>
      <c r="AY160" s="86"/>
      <c r="AZ160" s="86"/>
      <c r="BA160" s="86"/>
      <c r="BB160" s="86"/>
      <c r="BC160" s="86"/>
      <c r="BD160" s="86"/>
      <c r="BE160" s="86"/>
      <c r="BF160" s="86"/>
      <c r="BG160" s="86"/>
      <c r="BH160" s="86"/>
      <c r="BI160" s="86"/>
      <c r="BJ160" s="86"/>
      <c r="BK160" s="86"/>
      <c r="BL160" s="86"/>
      <c r="BM160" s="86"/>
      <c r="BN160" s="86"/>
      <c r="BO160" s="86"/>
      <c r="BP160" s="86"/>
      <c r="BQ160" s="86"/>
      <c r="BR160" s="86"/>
    </row>
    <row r="161" spans="1:70" ht="30.75" customHeight="1">
      <c r="A161" s="1805"/>
      <c r="J161" s="86"/>
      <c r="K161" s="86"/>
      <c r="L161" s="86"/>
      <c r="M161" s="86"/>
      <c r="N161" s="86"/>
      <c r="O161" s="86"/>
      <c r="P161" s="86"/>
      <c r="Q161" s="86"/>
      <c r="R161" s="86"/>
      <c r="S161" s="86"/>
      <c r="T161" s="86"/>
      <c r="U161" s="86"/>
      <c r="V161" s="86"/>
      <c r="W161" s="86"/>
      <c r="X161" s="86"/>
      <c r="Y161" s="86"/>
      <c r="Z161" s="86"/>
      <c r="AA161" s="86"/>
      <c r="AB161" s="86"/>
      <c r="AC161" s="86"/>
      <c r="AD161" s="86"/>
      <c r="AE161" s="86"/>
      <c r="AF161" s="86"/>
      <c r="AG161" s="86"/>
      <c r="AH161" s="86"/>
      <c r="AI161" s="86"/>
      <c r="AJ161" s="86"/>
      <c r="AK161" s="86"/>
      <c r="AL161" s="86"/>
      <c r="AM161" s="86"/>
      <c r="AN161" s="86"/>
      <c r="AO161" s="86"/>
      <c r="AP161" s="86"/>
      <c r="AQ161" s="86"/>
      <c r="AR161" s="86"/>
      <c r="AS161" s="86"/>
      <c r="AT161" s="86"/>
      <c r="AU161" s="86"/>
      <c r="AV161" s="86"/>
      <c r="AW161" s="86"/>
      <c r="AX161" s="86"/>
      <c r="AY161" s="86"/>
      <c r="AZ161" s="86"/>
      <c r="BA161" s="86"/>
      <c r="BB161" s="86"/>
      <c r="BC161" s="86"/>
      <c r="BD161" s="86"/>
      <c r="BE161" s="86"/>
      <c r="BF161" s="86"/>
      <c r="BG161" s="86"/>
      <c r="BH161" s="86"/>
      <c r="BI161" s="86"/>
      <c r="BJ161" s="86"/>
      <c r="BK161" s="86"/>
      <c r="BL161" s="86"/>
      <c r="BM161" s="86"/>
      <c r="BN161" s="86"/>
      <c r="BO161" s="86"/>
      <c r="BP161" s="86"/>
      <c r="BQ161" s="86"/>
      <c r="BR161" s="86"/>
    </row>
    <row r="162" spans="1:70" ht="30.75" customHeight="1">
      <c r="A162" s="1805"/>
      <c r="J162" s="86"/>
      <c r="K162" s="86"/>
      <c r="L162" s="86"/>
      <c r="M162" s="86"/>
      <c r="N162" s="86"/>
      <c r="O162" s="86"/>
      <c r="P162" s="86"/>
      <c r="Q162" s="86"/>
      <c r="R162" s="86"/>
      <c r="S162" s="86"/>
      <c r="T162" s="86"/>
      <c r="U162" s="86"/>
      <c r="V162" s="86"/>
      <c r="W162" s="86"/>
      <c r="X162" s="86"/>
      <c r="Y162" s="86"/>
      <c r="Z162" s="86"/>
      <c r="AA162" s="86"/>
      <c r="AB162" s="86"/>
      <c r="AC162" s="86"/>
      <c r="AD162" s="86"/>
      <c r="AE162" s="86"/>
      <c r="AF162" s="86"/>
      <c r="AG162" s="86"/>
      <c r="AH162" s="86"/>
      <c r="AI162" s="86"/>
      <c r="AJ162" s="86"/>
      <c r="AK162" s="86"/>
      <c r="AL162" s="86"/>
      <c r="AM162" s="86"/>
      <c r="AN162" s="86"/>
      <c r="AO162" s="86"/>
      <c r="AP162" s="86"/>
      <c r="AQ162" s="86"/>
      <c r="AR162" s="86"/>
      <c r="AS162" s="86"/>
      <c r="AT162" s="86"/>
      <c r="AU162" s="86"/>
      <c r="AV162" s="86"/>
      <c r="AW162" s="86"/>
      <c r="AX162" s="86"/>
      <c r="AY162" s="86"/>
      <c r="AZ162" s="86"/>
      <c r="BA162" s="86"/>
      <c r="BB162" s="86"/>
      <c r="BC162" s="86"/>
      <c r="BD162" s="86"/>
      <c r="BE162" s="86"/>
      <c r="BF162" s="86"/>
      <c r="BG162" s="86"/>
      <c r="BH162" s="86"/>
      <c r="BI162" s="86"/>
      <c r="BJ162" s="86"/>
      <c r="BK162" s="86"/>
      <c r="BL162" s="86"/>
      <c r="BM162" s="86"/>
      <c r="BN162" s="86"/>
      <c r="BO162" s="86"/>
      <c r="BP162" s="86"/>
      <c r="BQ162" s="86"/>
      <c r="BR162" s="86"/>
    </row>
    <row r="163" spans="1:70" ht="30.75" customHeight="1">
      <c r="A163" s="1805"/>
      <c r="J163" s="86"/>
      <c r="K163" s="86"/>
      <c r="L163" s="86"/>
      <c r="M163" s="86"/>
      <c r="N163" s="86"/>
      <c r="O163" s="86"/>
      <c r="P163" s="86"/>
      <c r="Q163" s="86"/>
      <c r="R163" s="86"/>
      <c r="S163" s="86"/>
      <c r="T163" s="86"/>
      <c r="U163" s="86"/>
      <c r="V163" s="86"/>
      <c r="W163" s="86"/>
      <c r="X163" s="86"/>
      <c r="Y163" s="86"/>
      <c r="Z163" s="86"/>
      <c r="AA163" s="86"/>
      <c r="AB163" s="86"/>
      <c r="AC163" s="86"/>
      <c r="AD163" s="86"/>
      <c r="AE163" s="86"/>
      <c r="AF163" s="86"/>
      <c r="AG163" s="86"/>
      <c r="AH163" s="86"/>
      <c r="AI163" s="86"/>
      <c r="AJ163" s="86"/>
      <c r="AK163" s="86"/>
      <c r="AL163" s="86"/>
      <c r="AM163" s="86"/>
      <c r="AN163" s="86"/>
      <c r="AO163" s="86"/>
      <c r="AP163" s="86"/>
      <c r="AQ163" s="86"/>
      <c r="AR163" s="86"/>
      <c r="AS163" s="86"/>
      <c r="AT163" s="86"/>
      <c r="AU163" s="86"/>
      <c r="AV163" s="86"/>
      <c r="AW163" s="86"/>
      <c r="AX163" s="86"/>
      <c r="AY163" s="86"/>
      <c r="AZ163" s="86"/>
      <c r="BA163" s="86"/>
      <c r="BB163" s="86"/>
      <c r="BC163" s="86"/>
      <c r="BD163" s="86"/>
      <c r="BE163" s="86"/>
      <c r="BF163" s="86"/>
      <c r="BG163" s="86"/>
      <c r="BH163" s="86"/>
      <c r="BI163" s="86"/>
      <c r="BJ163" s="86"/>
      <c r="BK163" s="86"/>
      <c r="BL163" s="86"/>
      <c r="BM163" s="86"/>
      <c r="BN163" s="86"/>
      <c r="BO163" s="86"/>
      <c r="BP163" s="86"/>
      <c r="BQ163" s="86"/>
      <c r="BR163" s="86"/>
    </row>
    <row r="164" spans="1:70" ht="30.75" customHeight="1">
      <c r="A164" s="1805"/>
      <c r="E164" s="1715"/>
      <c r="J164" s="86"/>
      <c r="K164" s="86"/>
      <c r="L164" s="86"/>
      <c r="M164" s="86"/>
      <c r="N164" s="86"/>
      <c r="O164" s="86"/>
      <c r="P164" s="86"/>
      <c r="Q164" s="86"/>
      <c r="R164" s="86"/>
      <c r="S164" s="86"/>
      <c r="T164" s="86"/>
      <c r="U164" s="86"/>
      <c r="V164" s="86"/>
      <c r="W164" s="86"/>
      <c r="X164" s="86"/>
      <c r="Y164" s="86"/>
      <c r="Z164" s="86"/>
      <c r="AA164" s="86"/>
      <c r="AB164" s="86"/>
      <c r="AC164" s="86"/>
      <c r="AD164" s="86"/>
      <c r="AE164" s="86"/>
      <c r="AF164" s="86"/>
      <c r="AG164" s="86"/>
      <c r="AH164" s="86"/>
      <c r="AI164" s="86"/>
      <c r="AJ164" s="86"/>
      <c r="AK164" s="86"/>
      <c r="AL164" s="86"/>
      <c r="AM164" s="86"/>
      <c r="AN164" s="86"/>
      <c r="AO164" s="86"/>
      <c r="AP164" s="86"/>
      <c r="AQ164" s="86"/>
      <c r="AR164" s="86"/>
      <c r="AS164" s="86"/>
      <c r="AT164" s="86"/>
      <c r="AU164" s="86"/>
      <c r="AV164" s="86"/>
      <c r="AW164" s="86"/>
      <c r="AX164" s="86"/>
      <c r="AY164" s="86"/>
      <c r="AZ164" s="86"/>
      <c r="BA164" s="86"/>
      <c r="BB164" s="86"/>
      <c r="BC164" s="86"/>
      <c r="BD164" s="86"/>
      <c r="BE164" s="86"/>
      <c r="BF164" s="86"/>
      <c r="BG164" s="86"/>
      <c r="BH164" s="86"/>
      <c r="BI164" s="86"/>
      <c r="BJ164" s="86"/>
      <c r="BK164" s="86"/>
      <c r="BL164" s="86"/>
      <c r="BM164" s="86"/>
      <c r="BN164" s="86"/>
      <c r="BO164" s="86"/>
      <c r="BP164" s="86"/>
      <c r="BQ164" s="86"/>
      <c r="BR164" s="86"/>
    </row>
    <row r="165" spans="1:70" ht="30.75" customHeight="1">
      <c r="A165" s="1805"/>
      <c r="J165" s="86"/>
      <c r="K165" s="86"/>
      <c r="L165" s="86"/>
      <c r="M165" s="86"/>
      <c r="N165" s="86"/>
      <c r="O165" s="86"/>
      <c r="P165" s="86"/>
      <c r="Q165" s="86"/>
      <c r="R165" s="86"/>
      <c r="S165" s="86"/>
      <c r="T165" s="86"/>
      <c r="U165" s="86"/>
      <c r="V165" s="86"/>
      <c r="W165" s="86"/>
      <c r="X165" s="86"/>
      <c r="Y165" s="86"/>
      <c r="Z165" s="86"/>
      <c r="AA165" s="86"/>
      <c r="AB165" s="86"/>
      <c r="AC165" s="86"/>
      <c r="AD165" s="86"/>
      <c r="AE165" s="86"/>
      <c r="AF165" s="86"/>
      <c r="AG165" s="86"/>
      <c r="AH165" s="86"/>
      <c r="AI165" s="86"/>
      <c r="AJ165" s="86"/>
      <c r="AK165" s="86"/>
      <c r="AL165" s="86"/>
      <c r="AM165" s="86"/>
      <c r="AN165" s="86"/>
      <c r="AO165" s="86"/>
      <c r="AP165" s="86"/>
      <c r="AQ165" s="86"/>
      <c r="AR165" s="86"/>
      <c r="AS165" s="86"/>
      <c r="AT165" s="86"/>
      <c r="AU165" s="86"/>
      <c r="AV165" s="86"/>
      <c r="AW165" s="86"/>
      <c r="AX165" s="86"/>
      <c r="AY165" s="86"/>
      <c r="AZ165" s="86"/>
      <c r="BA165" s="86"/>
      <c r="BB165" s="86"/>
      <c r="BC165" s="86"/>
      <c r="BD165" s="86"/>
      <c r="BE165" s="86"/>
      <c r="BF165" s="86"/>
      <c r="BG165" s="86"/>
      <c r="BH165" s="86"/>
      <c r="BI165" s="86"/>
      <c r="BJ165" s="86"/>
      <c r="BK165" s="86"/>
      <c r="BL165" s="86"/>
      <c r="BM165" s="86"/>
      <c r="BN165" s="86"/>
      <c r="BO165" s="86"/>
      <c r="BP165" s="86"/>
      <c r="BQ165" s="86"/>
      <c r="BR165" s="86"/>
    </row>
    <row r="166" spans="1:70" ht="30.75" customHeight="1">
      <c r="A166" s="1805"/>
      <c r="J166" s="86"/>
      <c r="K166" s="86"/>
      <c r="L166" s="86"/>
      <c r="M166" s="86"/>
      <c r="N166" s="86"/>
      <c r="O166" s="86"/>
      <c r="P166" s="86"/>
      <c r="Q166" s="86"/>
      <c r="R166" s="86"/>
      <c r="S166" s="86"/>
      <c r="T166" s="86"/>
      <c r="U166" s="86"/>
      <c r="V166" s="86"/>
      <c r="W166" s="86"/>
      <c r="X166" s="86"/>
      <c r="Y166" s="86"/>
      <c r="Z166" s="86"/>
      <c r="AA166" s="86"/>
      <c r="AB166" s="86"/>
      <c r="AC166" s="86"/>
      <c r="AD166" s="86"/>
      <c r="AE166" s="86"/>
      <c r="AF166" s="86"/>
      <c r="AG166" s="86"/>
      <c r="AH166" s="86"/>
      <c r="AI166" s="86"/>
      <c r="AJ166" s="86"/>
      <c r="AK166" s="86"/>
      <c r="AL166" s="86"/>
      <c r="AM166" s="86"/>
      <c r="AN166" s="86"/>
      <c r="AO166" s="86"/>
      <c r="AP166" s="86"/>
      <c r="AQ166" s="86"/>
      <c r="AR166" s="86"/>
      <c r="AS166" s="86"/>
      <c r="AT166" s="86"/>
      <c r="AU166" s="86"/>
      <c r="AV166" s="86"/>
      <c r="AW166" s="86"/>
      <c r="AX166" s="86"/>
      <c r="AY166" s="86"/>
      <c r="AZ166" s="86"/>
      <c r="BA166" s="86"/>
      <c r="BB166" s="86"/>
      <c r="BC166" s="86"/>
      <c r="BD166" s="86"/>
      <c r="BE166" s="86"/>
      <c r="BF166" s="86"/>
      <c r="BG166" s="86"/>
      <c r="BH166" s="86"/>
      <c r="BI166" s="86"/>
      <c r="BJ166" s="86"/>
      <c r="BK166" s="86"/>
      <c r="BL166" s="86"/>
      <c r="BM166" s="86"/>
      <c r="BN166" s="86"/>
      <c r="BO166" s="86"/>
      <c r="BP166" s="86"/>
      <c r="BQ166" s="86"/>
      <c r="BR166" s="86"/>
    </row>
    <row r="167" spans="1:70" ht="30.75" customHeight="1">
      <c r="A167" s="1805"/>
      <c r="J167" s="86"/>
      <c r="K167" s="86"/>
      <c r="L167" s="86"/>
      <c r="M167" s="86"/>
      <c r="N167" s="86"/>
      <c r="O167" s="86"/>
      <c r="P167" s="86"/>
      <c r="Q167" s="86"/>
      <c r="R167" s="86"/>
      <c r="S167" s="86"/>
      <c r="T167" s="86"/>
      <c r="U167" s="86"/>
      <c r="V167" s="86"/>
      <c r="W167" s="86"/>
      <c r="X167" s="86"/>
      <c r="Y167" s="86"/>
      <c r="Z167" s="86"/>
      <c r="AA167" s="86"/>
      <c r="AB167" s="86"/>
      <c r="AC167" s="86"/>
      <c r="AD167" s="86"/>
      <c r="AE167" s="86"/>
      <c r="AF167" s="86"/>
      <c r="AG167" s="86"/>
      <c r="AH167" s="86"/>
      <c r="AI167" s="86"/>
      <c r="AJ167" s="86"/>
      <c r="AK167" s="86"/>
      <c r="AL167" s="86"/>
      <c r="AM167" s="86"/>
      <c r="AN167" s="86"/>
      <c r="AO167" s="86"/>
      <c r="AP167" s="86"/>
      <c r="AQ167" s="86"/>
      <c r="AR167" s="86"/>
      <c r="AS167" s="86"/>
      <c r="AT167" s="86"/>
      <c r="AU167" s="86"/>
      <c r="AV167" s="86"/>
      <c r="AW167" s="86"/>
      <c r="AX167" s="86"/>
      <c r="AY167" s="86"/>
      <c r="AZ167" s="86"/>
      <c r="BA167" s="86"/>
      <c r="BB167" s="86"/>
      <c r="BC167" s="86"/>
      <c r="BD167" s="86"/>
      <c r="BE167" s="86"/>
      <c r="BF167" s="86"/>
      <c r="BG167" s="86"/>
      <c r="BH167" s="86"/>
      <c r="BI167" s="86"/>
      <c r="BJ167" s="86"/>
      <c r="BK167" s="86"/>
      <c r="BL167" s="86"/>
      <c r="BM167" s="86"/>
      <c r="BN167" s="86"/>
      <c r="BO167" s="86"/>
      <c r="BP167" s="86"/>
      <c r="BQ167" s="86"/>
      <c r="BR167" s="86"/>
    </row>
    <row r="168" spans="1:70" ht="30.75" customHeight="1">
      <c r="A168" s="1805"/>
      <c r="J168" s="86"/>
      <c r="K168" s="86"/>
      <c r="L168" s="86"/>
      <c r="M168" s="86"/>
      <c r="N168" s="86"/>
      <c r="O168" s="86"/>
      <c r="P168" s="86"/>
      <c r="Q168" s="86"/>
      <c r="R168" s="86"/>
      <c r="S168" s="86"/>
      <c r="T168" s="86"/>
      <c r="U168" s="86"/>
      <c r="V168" s="86"/>
      <c r="W168" s="86"/>
      <c r="X168" s="86"/>
      <c r="Y168" s="86"/>
      <c r="Z168" s="86"/>
      <c r="AA168" s="86"/>
      <c r="AB168" s="86"/>
      <c r="AC168" s="86"/>
      <c r="AD168" s="86"/>
      <c r="AE168" s="86"/>
      <c r="AF168" s="86"/>
      <c r="AG168" s="86"/>
      <c r="AH168" s="86"/>
      <c r="AI168" s="86"/>
      <c r="AJ168" s="86"/>
      <c r="AK168" s="86"/>
      <c r="AL168" s="86"/>
      <c r="AM168" s="86"/>
      <c r="AN168" s="86"/>
      <c r="AO168" s="86"/>
      <c r="AP168" s="86"/>
      <c r="AQ168" s="86"/>
      <c r="AR168" s="86"/>
      <c r="AS168" s="86"/>
      <c r="AT168" s="86"/>
      <c r="AU168" s="86"/>
      <c r="AV168" s="86"/>
      <c r="AW168" s="86"/>
      <c r="AX168" s="86"/>
      <c r="AY168" s="86"/>
      <c r="AZ168" s="86"/>
      <c r="BA168" s="86"/>
      <c r="BB168" s="86"/>
      <c r="BC168" s="86"/>
      <c r="BD168" s="86"/>
      <c r="BE168" s="86"/>
      <c r="BF168" s="86"/>
      <c r="BG168" s="86"/>
      <c r="BH168" s="86"/>
      <c r="BI168" s="86"/>
      <c r="BJ168" s="86"/>
      <c r="BK168" s="86"/>
      <c r="BL168" s="86"/>
      <c r="BM168" s="86"/>
      <c r="BN168" s="86"/>
      <c r="BO168" s="86"/>
      <c r="BP168" s="86"/>
      <c r="BQ168" s="86"/>
      <c r="BR168" s="86"/>
    </row>
    <row r="169" spans="1:70" ht="30.75" customHeight="1">
      <c r="A169" s="1805"/>
      <c r="J169" s="86"/>
      <c r="K169" s="86"/>
      <c r="L169" s="86"/>
      <c r="M169" s="86"/>
      <c r="N169" s="86"/>
      <c r="O169" s="86"/>
      <c r="P169" s="86"/>
      <c r="Q169" s="86"/>
      <c r="R169" s="86"/>
      <c r="S169" s="86"/>
      <c r="T169" s="86"/>
      <c r="U169" s="86"/>
      <c r="V169" s="86"/>
      <c r="W169" s="86"/>
      <c r="X169" s="86"/>
      <c r="Y169" s="86"/>
      <c r="Z169" s="86"/>
      <c r="AA169" s="86"/>
      <c r="AB169" s="86"/>
      <c r="AC169" s="86"/>
      <c r="AD169" s="86"/>
      <c r="AE169" s="86"/>
      <c r="AF169" s="86"/>
      <c r="AG169" s="86"/>
      <c r="AH169" s="86"/>
      <c r="AI169" s="86"/>
      <c r="AJ169" s="86"/>
      <c r="AK169" s="86"/>
      <c r="AL169" s="86"/>
      <c r="AM169" s="86"/>
      <c r="AN169" s="86"/>
      <c r="AO169" s="86"/>
      <c r="AP169" s="86"/>
      <c r="AQ169" s="86"/>
      <c r="AR169" s="86"/>
      <c r="AS169" s="86"/>
      <c r="AT169" s="86"/>
      <c r="AU169" s="86"/>
      <c r="AV169" s="86"/>
      <c r="AW169" s="86"/>
      <c r="AX169" s="86"/>
      <c r="AY169" s="86"/>
      <c r="AZ169" s="86"/>
      <c r="BA169" s="86"/>
      <c r="BB169" s="86"/>
      <c r="BC169" s="86"/>
      <c r="BD169" s="86"/>
      <c r="BE169" s="86"/>
      <c r="BF169" s="86"/>
      <c r="BG169" s="86"/>
      <c r="BH169" s="86"/>
      <c r="BI169" s="86"/>
      <c r="BJ169" s="86"/>
      <c r="BK169" s="86"/>
      <c r="BL169" s="86"/>
      <c r="BM169" s="86"/>
      <c r="BN169" s="86"/>
      <c r="BO169" s="86"/>
      <c r="BP169" s="86"/>
      <c r="BQ169" s="86"/>
      <c r="BR169" s="86"/>
    </row>
    <row r="170" spans="1:70" ht="30.75" customHeight="1">
      <c r="A170" s="1805"/>
      <c r="J170" s="86"/>
      <c r="K170" s="86"/>
      <c r="L170" s="86"/>
      <c r="M170" s="86"/>
      <c r="N170" s="86"/>
      <c r="O170" s="86"/>
      <c r="P170" s="86"/>
      <c r="Q170" s="86"/>
      <c r="R170" s="86"/>
      <c r="S170" s="86"/>
      <c r="T170" s="86"/>
      <c r="U170" s="86"/>
      <c r="V170" s="86"/>
      <c r="W170" s="86"/>
      <c r="X170" s="86"/>
      <c r="Y170" s="86"/>
      <c r="Z170" s="86"/>
      <c r="AA170" s="86"/>
      <c r="AB170" s="86"/>
      <c r="AC170" s="86"/>
      <c r="AD170" s="86"/>
      <c r="AE170" s="86"/>
      <c r="AF170" s="86"/>
      <c r="AG170" s="86"/>
      <c r="AH170" s="86"/>
      <c r="AI170" s="86"/>
      <c r="AJ170" s="86"/>
      <c r="AK170" s="86"/>
      <c r="AL170" s="86"/>
      <c r="AM170" s="86"/>
      <c r="AN170" s="86"/>
      <c r="AO170" s="86"/>
      <c r="AP170" s="86"/>
      <c r="AQ170" s="86"/>
      <c r="AR170" s="86"/>
      <c r="AS170" s="86"/>
      <c r="AT170" s="86"/>
      <c r="AU170" s="86"/>
      <c r="AV170" s="86"/>
      <c r="AW170" s="86"/>
      <c r="AX170" s="86"/>
      <c r="AY170" s="86"/>
      <c r="AZ170" s="86"/>
      <c r="BA170" s="86"/>
      <c r="BB170" s="86"/>
      <c r="BC170" s="86"/>
      <c r="BD170" s="86"/>
      <c r="BE170" s="86"/>
      <c r="BF170" s="86"/>
      <c r="BG170" s="86"/>
      <c r="BH170" s="86"/>
      <c r="BI170" s="86"/>
      <c r="BJ170" s="86"/>
      <c r="BK170" s="86"/>
      <c r="BL170" s="86"/>
      <c r="BM170" s="86"/>
      <c r="BN170" s="86"/>
      <c r="BO170" s="86"/>
      <c r="BP170" s="86"/>
      <c r="BQ170" s="86"/>
      <c r="BR170" s="86"/>
    </row>
    <row r="171" spans="1:70" ht="30.75" customHeight="1">
      <c r="A171" s="1805"/>
      <c r="J171" s="86"/>
      <c r="K171" s="86"/>
      <c r="L171" s="86"/>
      <c r="M171" s="86"/>
      <c r="N171" s="86"/>
      <c r="O171" s="86"/>
      <c r="P171" s="86"/>
      <c r="Q171" s="86"/>
      <c r="R171" s="86"/>
      <c r="S171" s="86"/>
      <c r="T171" s="86"/>
      <c r="U171" s="86"/>
      <c r="V171" s="86"/>
      <c r="W171" s="86"/>
      <c r="X171" s="86"/>
      <c r="Y171" s="86"/>
      <c r="Z171" s="86"/>
      <c r="AA171" s="86"/>
      <c r="AB171" s="86"/>
      <c r="AC171" s="86"/>
      <c r="AD171" s="86"/>
      <c r="AE171" s="86"/>
      <c r="AF171" s="86"/>
      <c r="AG171" s="86"/>
      <c r="AH171" s="86"/>
      <c r="AI171" s="86"/>
      <c r="AJ171" s="86"/>
      <c r="AK171" s="86"/>
      <c r="AL171" s="86"/>
      <c r="AM171" s="86"/>
      <c r="AN171" s="86"/>
      <c r="AO171" s="86"/>
      <c r="AP171" s="86"/>
      <c r="AQ171" s="86"/>
      <c r="AR171" s="86"/>
      <c r="AS171" s="86"/>
      <c r="AT171" s="86"/>
      <c r="AU171" s="86"/>
      <c r="AV171" s="86"/>
      <c r="AW171" s="86"/>
      <c r="AX171" s="86"/>
      <c r="AY171" s="86"/>
      <c r="AZ171" s="86"/>
      <c r="BA171" s="86"/>
      <c r="BB171" s="86"/>
      <c r="BC171" s="86"/>
      <c r="BD171" s="86"/>
      <c r="BE171" s="86"/>
      <c r="BF171" s="86"/>
      <c r="BG171" s="86"/>
      <c r="BH171" s="86"/>
      <c r="BI171" s="86"/>
      <c r="BJ171" s="86"/>
      <c r="BK171" s="86"/>
      <c r="BL171" s="86"/>
      <c r="BM171" s="86"/>
      <c r="BN171" s="86"/>
      <c r="BO171" s="86"/>
      <c r="BP171" s="86"/>
      <c r="BQ171" s="86"/>
      <c r="BR171" s="86"/>
    </row>
    <row r="172" spans="1:70" ht="30.75" customHeight="1">
      <c r="A172" s="1805"/>
      <c r="J172" s="86"/>
      <c r="K172" s="86"/>
      <c r="L172" s="86"/>
      <c r="M172" s="86"/>
      <c r="N172" s="86"/>
      <c r="O172" s="86"/>
      <c r="P172" s="86"/>
      <c r="Q172" s="86"/>
      <c r="R172" s="86"/>
      <c r="S172" s="86"/>
      <c r="T172" s="86"/>
      <c r="U172" s="86"/>
      <c r="V172" s="86"/>
      <c r="W172" s="86"/>
      <c r="X172" s="86"/>
      <c r="Y172" s="86"/>
      <c r="Z172" s="86"/>
      <c r="AA172" s="86"/>
      <c r="AB172" s="86"/>
      <c r="AC172" s="86"/>
      <c r="AD172" s="86"/>
      <c r="AE172" s="86"/>
      <c r="AF172" s="86"/>
      <c r="AG172" s="86"/>
      <c r="AH172" s="86"/>
      <c r="AI172" s="86"/>
      <c r="AJ172" s="86"/>
      <c r="AK172" s="86"/>
      <c r="AL172" s="86"/>
      <c r="AM172" s="86"/>
      <c r="AN172" s="86"/>
      <c r="AO172" s="86"/>
      <c r="AP172" s="86"/>
      <c r="AQ172" s="86"/>
      <c r="AR172" s="86"/>
      <c r="AS172" s="86"/>
      <c r="AT172" s="86"/>
      <c r="AU172" s="86"/>
      <c r="AV172" s="86"/>
      <c r="AW172" s="86"/>
      <c r="AX172" s="86"/>
      <c r="AY172" s="86"/>
      <c r="AZ172" s="86"/>
      <c r="BA172" s="86"/>
      <c r="BB172" s="86"/>
      <c r="BC172" s="86"/>
      <c r="BD172" s="86"/>
      <c r="BE172" s="86"/>
      <c r="BF172" s="86"/>
      <c r="BG172" s="86"/>
      <c r="BH172" s="86"/>
      <c r="BI172" s="86"/>
      <c r="BJ172" s="86"/>
      <c r="BK172" s="86"/>
      <c r="BL172" s="86"/>
      <c r="BM172" s="86"/>
      <c r="BN172" s="86"/>
      <c r="BO172" s="86"/>
      <c r="BP172" s="86"/>
      <c r="BQ172" s="86"/>
      <c r="BR172" s="86"/>
    </row>
    <row r="173" spans="1:70" ht="30.75" customHeight="1">
      <c r="A173" s="1805"/>
      <c r="J173" s="86"/>
      <c r="K173" s="86"/>
      <c r="L173" s="86"/>
      <c r="M173" s="86"/>
      <c r="N173" s="86"/>
      <c r="O173" s="86"/>
      <c r="P173" s="86"/>
      <c r="Q173" s="86"/>
      <c r="R173" s="86"/>
      <c r="S173" s="86"/>
      <c r="T173" s="86"/>
      <c r="U173" s="86"/>
      <c r="V173" s="86"/>
      <c r="W173" s="86"/>
      <c r="X173" s="86"/>
      <c r="Y173" s="86"/>
      <c r="Z173" s="86"/>
      <c r="AA173" s="86"/>
      <c r="AB173" s="86"/>
      <c r="AC173" s="86"/>
      <c r="AD173" s="86"/>
      <c r="AE173" s="86"/>
      <c r="AF173" s="86"/>
      <c r="AG173" s="86"/>
      <c r="AH173" s="86"/>
      <c r="AI173" s="86"/>
      <c r="AJ173" s="86"/>
      <c r="AK173" s="86"/>
      <c r="AL173" s="86"/>
      <c r="AM173" s="86"/>
      <c r="AN173" s="86"/>
      <c r="AO173" s="86"/>
      <c r="AP173" s="86"/>
      <c r="AQ173" s="86"/>
      <c r="AR173" s="86"/>
      <c r="AS173" s="86"/>
      <c r="AT173" s="86"/>
      <c r="AU173" s="86"/>
      <c r="AV173" s="86"/>
      <c r="AW173" s="86"/>
      <c r="AX173" s="86"/>
      <c r="AY173" s="86"/>
      <c r="AZ173" s="86"/>
      <c r="BA173" s="86"/>
      <c r="BB173" s="86"/>
      <c r="BC173" s="86"/>
      <c r="BD173" s="86"/>
      <c r="BE173" s="86"/>
      <c r="BF173" s="86"/>
      <c r="BG173" s="86"/>
      <c r="BH173" s="86"/>
      <c r="BI173" s="86"/>
      <c r="BJ173" s="86"/>
      <c r="BK173" s="86"/>
      <c r="BL173" s="86"/>
      <c r="BM173" s="86"/>
      <c r="BN173" s="86"/>
      <c r="BO173" s="86"/>
      <c r="BP173" s="86"/>
      <c r="BQ173" s="86"/>
      <c r="BR173" s="86"/>
    </row>
    <row r="174" spans="1:70" ht="30.75" customHeight="1">
      <c r="A174" s="1805"/>
      <c r="B174" s="1715"/>
      <c r="C174" s="1715"/>
      <c r="D174" s="1715"/>
      <c r="J174" s="86"/>
      <c r="K174" s="86"/>
      <c r="L174" s="86"/>
      <c r="M174" s="86"/>
      <c r="N174" s="86"/>
      <c r="O174" s="86"/>
      <c r="P174" s="86"/>
      <c r="Q174" s="86"/>
      <c r="R174" s="86"/>
      <c r="S174" s="86"/>
      <c r="T174" s="86"/>
      <c r="U174" s="86"/>
      <c r="V174" s="86"/>
      <c r="W174" s="86"/>
      <c r="X174" s="86"/>
      <c r="Y174" s="86"/>
      <c r="Z174" s="86"/>
      <c r="AA174" s="86"/>
      <c r="AB174" s="86"/>
      <c r="AC174" s="86"/>
      <c r="AD174" s="86"/>
      <c r="AE174" s="86"/>
      <c r="AF174" s="86"/>
      <c r="AG174" s="86"/>
      <c r="AH174" s="86"/>
      <c r="AI174" s="86"/>
      <c r="AJ174" s="86"/>
      <c r="AK174" s="86"/>
      <c r="AL174" s="86"/>
      <c r="AM174" s="86"/>
      <c r="AN174" s="86"/>
      <c r="AO174" s="86"/>
      <c r="AP174" s="86"/>
      <c r="AQ174" s="86"/>
      <c r="AR174" s="86"/>
      <c r="AS174" s="86"/>
      <c r="AT174" s="86"/>
      <c r="AU174" s="86"/>
      <c r="AV174" s="86"/>
      <c r="AW174" s="86"/>
      <c r="AX174" s="86"/>
      <c r="AY174" s="86"/>
      <c r="AZ174" s="86"/>
      <c r="BA174" s="86"/>
      <c r="BB174" s="86"/>
      <c r="BC174" s="86"/>
      <c r="BD174" s="86"/>
      <c r="BE174" s="86"/>
      <c r="BF174" s="86"/>
      <c r="BG174" s="86"/>
      <c r="BH174" s="86"/>
      <c r="BI174" s="86"/>
      <c r="BJ174" s="86"/>
      <c r="BK174" s="86"/>
      <c r="BL174" s="86"/>
      <c r="BM174" s="86"/>
      <c r="BN174" s="86"/>
      <c r="BO174" s="86"/>
      <c r="BP174" s="86"/>
      <c r="BQ174" s="86"/>
      <c r="BR174" s="86"/>
    </row>
    <row r="175" spans="1:70" ht="30.75" customHeight="1">
      <c r="A175" s="1805"/>
      <c r="F175" s="1813"/>
      <c r="G175" s="1813"/>
      <c r="J175" s="86"/>
      <c r="K175" s="86"/>
      <c r="L175" s="86"/>
      <c r="M175" s="86"/>
      <c r="N175" s="86"/>
      <c r="O175" s="86"/>
      <c r="P175" s="86"/>
      <c r="Q175" s="86"/>
      <c r="R175" s="86"/>
      <c r="S175" s="86"/>
      <c r="T175" s="86"/>
      <c r="U175" s="86"/>
      <c r="V175" s="86"/>
      <c r="W175" s="86"/>
      <c r="X175" s="86"/>
      <c r="Y175" s="86"/>
      <c r="Z175" s="86"/>
      <c r="AA175" s="86"/>
      <c r="AB175" s="86"/>
      <c r="AC175" s="86"/>
      <c r="AD175" s="86"/>
      <c r="AE175" s="86"/>
      <c r="AF175" s="86"/>
      <c r="AG175" s="86"/>
      <c r="AH175" s="86"/>
      <c r="AI175" s="86"/>
      <c r="AJ175" s="86"/>
      <c r="AK175" s="86"/>
      <c r="AL175" s="86"/>
      <c r="AM175" s="86"/>
      <c r="AN175" s="86"/>
      <c r="AO175" s="86"/>
      <c r="AP175" s="86"/>
      <c r="AQ175" s="86"/>
      <c r="AR175" s="86"/>
      <c r="AS175" s="86"/>
      <c r="AT175" s="86"/>
      <c r="AU175" s="86"/>
      <c r="AV175" s="86"/>
      <c r="AW175" s="86"/>
      <c r="AX175" s="86"/>
      <c r="AY175" s="86"/>
      <c r="AZ175" s="86"/>
      <c r="BA175" s="86"/>
      <c r="BB175" s="86"/>
      <c r="BC175" s="86"/>
      <c r="BD175" s="86"/>
      <c r="BE175" s="86"/>
      <c r="BF175" s="86"/>
      <c r="BG175" s="86"/>
      <c r="BH175" s="86"/>
      <c r="BI175" s="86"/>
      <c r="BJ175" s="86"/>
      <c r="BK175" s="86"/>
      <c r="BL175" s="86"/>
      <c r="BM175" s="86"/>
      <c r="BN175" s="86"/>
      <c r="BO175" s="86"/>
      <c r="BP175" s="86"/>
      <c r="BQ175" s="86"/>
      <c r="BR175" s="86"/>
    </row>
    <row r="176" spans="1:70" ht="30.75" customHeight="1">
      <c r="B176" s="1715"/>
      <c r="J176" s="1815"/>
      <c r="K176" s="1815"/>
      <c r="L176" s="1815"/>
      <c r="M176" s="1815"/>
      <c r="N176" s="1815"/>
      <c r="O176" s="1815"/>
      <c r="P176" s="1815"/>
      <c r="Q176" s="1815"/>
      <c r="R176" s="1815"/>
      <c r="S176" s="1815"/>
      <c r="T176" s="1815"/>
      <c r="U176" s="1815"/>
      <c r="V176" s="1815"/>
      <c r="W176" s="1815"/>
      <c r="X176" s="1815"/>
      <c r="Y176" s="1815"/>
      <c r="Z176" s="1815"/>
      <c r="AA176" s="1815"/>
      <c r="AB176" s="1815"/>
      <c r="AC176" s="1815"/>
      <c r="AD176" s="1815"/>
      <c r="AE176" s="1815"/>
      <c r="AF176" s="1815"/>
      <c r="AG176" s="1815"/>
      <c r="AH176" s="1815"/>
      <c r="AI176" s="1815"/>
      <c r="AJ176" s="1815"/>
      <c r="AK176" s="1815"/>
      <c r="AL176" s="1815"/>
      <c r="AM176" s="1815"/>
      <c r="AN176" s="1815"/>
      <c r="AO176" s="1815"/>
      <c r="AP176" s="1815"/>
      <c r="AQ176" s="1815"/>
      <c r="AR176" s="1815"/>
      <c r="AS176" s="1815"/>
      <c r="AT176" s="1815"/>
      <c r="AU176" s="1815"/>
      <c r="AV176" s="1815"/>
      <c r="AW176" s="1815"/>
      <c r="AX176" s="1815"/>
      <c r="AY176" s="1815"/>
      <c r="AZ176" s="1815"/>
      <c r="BA176" s="1815"/>
      <c r="BB176" s="1815"/>
      <c r="BC176" s="1815"/>
      <c r="BD176" s="1815"/>
      <c r="BE176" s="1815"/>
      <c r="BF176" s="1815"/>
      <c r="BG176" s="1815"/>
      <c r="BH176" s="1815"/>
      <c r="BI176" s="1815"/>
      <c r="BJ176" s="1815"/>
      <c r="BK176" s="1815"/>
      <c r="BL176" s="1815"/>
      <c r="BM176" s="1815"/>
      <c r="BN176" s="1815"/>
      <c r="BO176" s="1815"/>
      <c r="BP176" s="1815"/>
      <c r="BQ176" s="1815"/>
      <c r="BR176" s="1815"/>
    </row>
    <row r="177" spans="1:70" ht="30.75" customHeight="1">
      <c r="B177" s="1715"/>
      <c r="J177" s="86"/>
      <c r="K177" s="86"/>
      <c r="L177" s="86"/>
      <c r="M177" s="86"/>
      <c r="N177" s="86"/>
      <c r="O177" s="86"/>
      <c r="P177" s="86"/>
      <c r="Q177" s="86"/>
      <c r="R177" s="86"/>
      <c r="S177" s="86"/>
      <c r="T177" s="86"/>
      <c r="U177" s="86"/>
      <c r="V177" s="86"/>
      <c r="W177" s="86"/>
      <c r="X177" s="86"/>
      <c r="Y177" s="86"/>
      <c r="Z177" s="86"/>
      <c r="AA177" s="86"/>
      <c r="AB177" s="86"/>
      <c r="AC177" s="86"/>
      <c r="AD177" s="86"/>
      <c r="AE177" s="86"/>
      <c r="AF177" s="86"/>
      <c r="AG177" s="86"/>
      <c r="AH177" s="86"/>
      <c r="AI177" s="86"/>
      <c r="AJ177" s="86"/>
      <c r="AK177" s="86"/>
      <c r="AL177" s="86"/>
      <c r="AM177" s="86"/>
      <c r="AN177" s="86"/>
      <c r="AO177" s="86"/>
      <c r="AP177" s="86"/>
      <c r="AQ177" s="86"/>
      <c r="AR177" s="86"/>
      <c r="AS177" s="86"/>
      <c r="AT177" s="86"/>
      <c r="AU177" s="86"/>
      <c r="AV177" s="86"/>
      <c r="AW177" s="86"/>
      <c r="AX177" s="86"/>
      <c r="AY177" s="86"/>
      <c r="AZ177" s="86"/>
      <c r="BA177" s="86"/>
      <c r="BB177" s="86"/>
      <c r="BC177" s="86"/>
      <c r="BD177" s="86"/>
      <c r="BE177" s="86"/>
      <c r="BF177" s="86"/>
      <c r="BG177" s="86"/>
      <c r="BH177" s="86"/>
      <c r="BI177" s="86"/>
      <c r="BJ177" s="86"/>
      <c r="BK177" s="86"/>
      <c r="BL177" s="86"/>
      <c r="BM177" s="86"/>
      <c r="BN177" s="86"/>
      <c r="BO177" s="86"/>
      <c r="BP177" s="86"/>
      <c r="BQ177" s="86"/>
      <c r="BR177" s="86"/>
    </row>
    <row r="178" spans="1:70" ht="30.75" customHeight="1">
      <c r="B178" s="1715"/>
    </row>
    <row r="179" spans="1:70" ht="30.75" customHeight="1">
      <c r="B179" s="1812"/>
      <c r="C179" s="1812"/>
      <c r="D179" s="1812"/>
      <c r="E179" s="1812"/>
    </row>
    <row r="183" spans="1:70" ht="19.5" customHeight="1">
      <c r="A183" s="1805"/>
      <c r="B183" s="1806"/>
      <c r="C183" s="1806"/>
      <c r="D183" s="1806"/>
      <c r="J183" s="1805"/>
      <c r="K183" s="1805"/>
      <c r="L183" s="1805"/>
      <c r="M183" s="1805"/>
      <c r="N183" s="1816"/>
      <c r="O183" s="1805"/>
      <c r="P183" s="1805"/>
      <c r="Q183" s="1805"/>
      <c r="R183" s="1805"/>
      <c r="S183" s="1816"/>
      <c r="T183" s="1805"/>
      <c r="U183" s="1805"/>
      <c r="V183" s="1805"/>
      <c r="W183" s="1805"/>
      <c r="X183" s="1816"/>
      <c r="Y183" s="1805"/>
      <c r="Z183" s="1805"/>
      <c r="AA183" s="1805"/>
      <c r="AB183" s="1805"/>
      <c r="AC183" s="1816"/>
      <c r="AD183" s="1805"/>
      <c r="AE183" s="1805"/>
      <c r="AF183" s="1805"/>
      <c r="AG183" s="1805"/>
      <c r="AH183" s="1816"/>
      <c r="AI183" s="1805"/>
      <c r="AJ183" s="1805"/>
      <c r="AK183" s="1805"/>
      <c r="AL183" s="1805"/>
      <c r="AM183" s="1816"/>
      <c r="AN183" s="1805"/>
      <c r="AO183" s="1805"/>
      <c r="AP183" s="1805"/>
      <c r="AQ183" s="1805"/>
      <c r="AR183" s="1816"/>
      <c r="AS183" s="1805"/>
      <c r="AT183" s="1805"/>
      <c r="AU183" s="1805"/>
      <c r="AV183" s="1805"/>
      <c r="AW183" s="1816"/>
      <c r="AX183" s="1805"/>
      <c r="AY183" s="1805"/>
      <c r="AZ183" s="1805"/>
      <c r="BA183" s="1805"/>
      <c r="BB183" s="1816"/>
      <c r="BC183" s="1805"/>
      <c r="BD183" s="1805"/>
      <c r="BE183" s="1805"/>
      <c r="BF183" s="1805"/>
      <c r="BG183" s="1816"/>
      <c r="BH183" s="1805"/>
      <c r="BI183" s="1805"/>
      <c r="BJ183" s="1805"/>
      <c r="BK183" s="1805"/>
      <c r="BL183" s="1816"/>
      <c r="BM183" s="1805"/>
      <c r="BN183" s="1805"/>
      <c r="BO183" s="1805"/>
      <c r="BP183" s="1805"/>
      <c r="BQ183" s="1816"/>
      <c r="BR183" s="1805"/>
    </row>
    <row r="184" spans="1:70" ht="19.5" customHeight="1">
      <c r="A184" s="1805"/>
      <c r="B184" s="1812"/>
      <c r="C184" s="1812"/>
      <c r="D184" s="1812"/>
      <c r="F184" s="1812"/>
      <c r="G184" s="1812"/>
      <c r="H184" s="1812"/>
    </row>
    <row r="185" spans="1:70" ht="19.5" customHeight="1">
      <c r="A185" s="1805"/>
      <c r="E185" s="1715"/>
      <c r="H185" s="1715"/>
      <c r="J185" s="1812"/>
      <c r="K185" s="1812"/>
      <c r="L185" s="1812"/>
      <c r="M185" s="1812"/>
      <c r="N185" s="1813"/>
      <c r="O185" s="1812"/>
      <c r="P185" s="1812"/>
      <c r="Q185" s="1812"/>
      <c r="R185" s="1812"/>
      <c r="S185" s="1813"/>
      <c r="T185" s="1812"/>
      <c r="U185" s="1812"/>
      <c r="V185" s="1812"/>
      <c r="W185" s="1812"/>
      <c r="X185" s="1813"/>
      <c r="Y185" s="1812"/>
      <c r="Z185" s="1812"/>
      <c r="AA185" s="1812"/>
      <c r="AB185" s="1812"/>
      <c r="AC185" s="1813"/>
      <c r="AD185" s="1812"/>
      <c r="AE185" s="1812"/>
      <c r="AF185" s="1812"/>
      <c r="AG185" s="1812"/>
      <c r="AH185" s="1813"/>
      <c r="AI185" s="1812"/>
      <c r="AJ185" s="1812"/>
      <c r="AK185" s="1812"/>
      <c r="AL185" s="1812"/>
      <c r="AM185" s="1813"/>
      <c r="AN185" s="1812"/>
      <c r="AO185" s="1812"/>
      <c r="AP185" s="1812"/>
      <c r="AQ185" s="1812"/>
      <c r="AR185" s="1813"/>
      <c r="AS185" s="1812"/>
      <c r="AT185" s="1812"/>
      <c r="AU185" s="1812"/>
      <c r="AV185" s="1812"/>
      <c r="AW185" s="1813"/>
      <c r="AX185" s="1812"/>
      <c r="AY185" s="1812"/>
      <c r="AZ185" s="1812"/>
      <c r="BA185" s="1812"/>
      <c r="BB185" s="1813"/>
      <c r="BC185" s="1812"/>
      <c r="BD185" s="1812"/>
      <c r="BE185" s="1812"/>
      <c r="BF185" s="1812"/>
      <c r="BG185" s="1813"/>
      <c r="BH185" s="1812"/>
      <c r="BI185" s="1812"/>
      <c r="BJ185" s="1812"/>
      <c r="BK185" s="1812"/>
      <c r="BL185" s="1813"/>
      <c r="BM185" s="1812"/>
      <c r="BN185" s="1812"/>
      <c r="BO185" s="1812"/>
      <c r="BP185" s="1812"/>
      <c r="BQ185" s="1813"/>
      <c r="BR185" s="1812"/>
    </row>
    <row r="186" spans="1:70" ht="19.5" customHeight="1">
      <c r="A186" s="1805"/>
      <c r="J186" s="1813"/>
      <c r="K186" s="1813"/>
      <c r="L186" s="1813"/>
      <c r="M186" s="1813"/>
      <c r="N186" s="1813"/>
      <c r="O186" s="1813"/>
      <c r="P186" s="1813"/>
      <c r="Q186" s="1813"/>
      <c r="R186" s="1813"/>
      <c r="S186" s="1813"/>
      <c r="T186" s="1813"/>
      <c r="U186" s="1813"/>
      <c r="V186" s="1813"/>
      <c r="W186" s="1813"/>
      <c r="X186" s="1813"/>
      <c r="Y186" s="1813"/>
      <c r="Z186" s="1813"/>
      <c r="AA186" s="1813"/>
      <c r="AB186" s="1813"/>
      <c r="AC186" s="1813"/>
      <c r="AD186" s="1813"/>
      <c r="AE186" s="1813"/>
      <c r="AF186" s="1813"/>
      <c r="AG186" s="1813"/>
      <c r="AH186" s="1813"/>
      <c r="AI186" s="1813"/>
      <c r="AJ186" s="1813"/>
      <c r="AK186" s="1813"/>
      <c r="AL186" s="1813"/>
      <c r="AM186" s="1813"/>
      <c r="AN186" s="1813"/>
      <c r="AO186" s="1813"/>
      <c r="AP186" s="1813"/>
      <c r="AQ186" s="1813"/>
      <c r="AR186" s="1813"/>
      <c r="AS186" s="1813"/>
      <c r="AT186" s="1813"/>
      <c r="AU186" s="1813"/>
      <c r="AV186" s="1813"/>
      <c r="AW186" s="1813"/>
      <c r="AX186" s="1813"/>
      <c r="AY186" s="1813"/>
      <c r="AZ186" s="1813"/>
      <c r="BA186" s="1813"/>
      <c r="BB186" s="1813"/>
      <c r="BC186" s="1813"/>
      <c r="BD186" s="1813"/>
      <c r="BE186" s="1813"/>
      <c r="BF186" s="1813"/>
      <c r="BG186" s="1813"/>
      <c r="BH186" s="1813"/>
      <c r="BI186" s="1813"/>
      <c r="BJ186" s="1813"/>
      <c r="BK186" s="1813"/>
      <c r="BL186" s="1813"/>
      <c r="BM186" s="1813"/>
      <c r="BN186" s="1813"/>
      <c r="BO186" s="1813"/>
      <c r="BP186" s="1813"/>
      <c r="BQ186" s="1813"/>
      <c r="BR186" s="1813"/>
    </row>
    <row r="187" spans="1:70" ht="30.75" customHeight="1">
      <c r="A187" s="1805"/>
      <c r="J187" s="86"/>
      <c r="K187" s="86"/>
      <c r="L187" s="86"/>
      <c r="M187" s="86"/>
      <c r="N187" s="86"/>
      <c r="O187" s="86"/>
      <c r="P187" s="86"/>
      <c r="Q187" s="86"/>
      <c r="R187" s="86"/>
      <c r="S187" s="86"/>
      <c r="T187" s="86"/>
      <c r="U187" s="86"/>
      <c r="V187" s="86"/>
      <c r="W187" s="86"/>
      <c r="X187" s="86"/>
      <c r="Y187" s="86"/>
      <c r="Z187" s="86"/>
      <c r="AA187" s="86"/>
      <c r="AB187" s="86"/>
      <c r="AC187" s="86"/>
      <c r="AD187" s="86"/>
      <c r="AE187" s="86"/>
      <c r="AF187" s="86"/>
      <c r="AG187" s="86"/>
      <c r="AH187" s="86"/>
      <c r="AI187" s="86"/>
      <c r="AJ187" s="86"/>
      <c r="AK187" s="86"/>
      <c r="AL187" s="86"/>
      <c r="AM187" s="86"/>
      <c r="AN187" s="86"/>
      <c r="AO187" s="86"/>
      <c r="AP187" s="86"/>
      <c r="AQ187" s="86"/>
      <c r="AR187" s="86"/>
      <c r="AS187" s="86"/>
      <c r="AT187" s="86"/>
      <c r="AU187" s="86"/>
      <c r="AV187" s="86"/>
      <c r="AW187" s="86"/>
      <c r="AX187" s="86"/>
      <c r="AY187" s="86"/>
      <c r="AZ187" s="86"/>
      <c r="BA187" s="86"/>
      <c r="BB187" s="86"/>
      <c r="BC187" s="86"/>
      <c r="BD187" s="86"/>
      <c r="BE187" s="86"/>
      <c r="BF187" s="86"/>
      <c r="BG187" s="86"/>
      <c r="BH187" s="86"/>
      <c r="BI187" s="86"/>
      <c r="BJ187" s="86"/>
      <c r="BK187" s="86"/>
      <c r="BL187" s="86"/>
      <c r="BM187" s="86"/>
      <c r="BN187" s="86"/>
      <c r="BO187" s="86"/>
      <c r="BP187" s="86"/>
      <c r="BQ187" s="86"/>
      <c r="BR187" s="86"/>
    </row>
    <row r="188" spans="1:70" ht="30.75" customHeight="1">
      <c r="A188" s="1805"/>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86"/>
      <c r="AY188" s="86"/>
      <c r="AZ188" s="86"/>
      <c r="BA188" s="86"/>
      <c r="BB188" s="86"/>
      <c r="BC188" s="86"/>
      <c r="BD188" s="86"/>
      <c r="BE188" s="86"/>
      <c r="BF188" s="86"/>
      <c r="BG188" s="86"/>
      <c r="BH188" s="86"/>
      <c r="BI188" s="86"/>
      <c r="BJ188" s="86"/>
      <c r="BK188" s="86"/>
      <c r="BL188" s="86"/>
      <c r="BM188" s="86"/>
      <c r="BN188" s="86"/>
      <c r="BO188" s="86"/>
      <c r="BP188" s="86"/>
      <c r="BQ188" s="86"/>
      <c r="BR188" s="86"/>
    </row>
    <row r="189" spans="1:70" ht="30.75" customHeight="1">
      <c r="A189" s="1805"/>
      <c r="J189" s="86"/>
      <c r="K189" s="86"/>
      <c r="L189" s="86"/>
      <c r="M189" s="86"/>
      <c r="N189" s="86"/>
      <c r="O189" s="86"/>
      <c r="P189" s="86"/>
      <c r="Q189" s="86"/>
      <c r="R189" s="86"/>
      <c r="S189" s="86"/>
      <c r="T189" s="86"/>
      <c r="U189" s="86"/>
      <c r="V189" s="86"/>
      <c r="W189" s="86"/>
      <c r="X189" s="86"/>
      <c r="Y189" s="86"/>
      <c r="Z189" s="86"/>
      <c r="AA189" s="86"/>
      <c r="AB189" s="86"/>
      <c r="AC189" s="86"/>
      <c r="AD189" s="86"/>
      <c r="AE189" s="86"/>
      <c r="AF189" s="86"/>
      <c r="AG189" s="86"/>
      <c r="AH189" s="86"/>
      <c r="AI189" s="86"/>
      <c r="AJ189" s="86"/>
      <c r="AK189" s="86"/>
      <c r="AL189" s="86"/>
      <c r="AM189" s="86"/>
      <c r="AN189" s="86"/>
      <c r="AO189" s="86"/>
      <c r="AP189" s="86"/>
      <c r="AQ189" s="86"/>
      <c r="AR189" s="86"/>
      <c r="AS189" s="86"/>
      <c r="AT189" s="86"/>
      <c r="AU189" s="86"/>
      <c r="AV189" s="86"/>
      <c r="AW189" s="86"/>
      <c r="AX189" s="86"/>
      <c r="AY189" s="86"/>
      <c r="AZ189" s="86"/>
      <c r="BA189" s="86"/>
      <c r="BB189" s="86"/>
      <c r="BC189" s="86"/>
      <c r="BD189" s="86"/>
      <c r="BE189" s="86"/>
      <c r="BF189" s="86"/>
      <c r="BG189" s="86"/>
      <c r="BH189" s="86"/>
      <c r="BI189" s="86"/>
      <c r="BJ189" s="86"/>
      <c r="BK189" s="86"/>
      <c r="BL189" s="86"/>
      <c r="BM189" s="86"/>
      <c r="BN189" s="86"/>
      <c r="BO189" s="86"/>
      <c r="BP189" s="86"/>
      <c r="BQ189" s="86"/>
      <c r="BR189" s="86"/>
    </row>
    <row r="190" spans="1:70" ht="30.75" customHeight="1">
      <c r="A190" s="1805"/>
      <c r="J190" s="86"/>
      <c r="K190" s="86"/>
      <c r="L190" s="86"/>
      <c r="M190" s="86"/>
      <c r="N190" s="86"/>
      <c r="O190" s="86"/>
      <c r="P190" s="86"/>
      <c r="Q190" s="86"/>
      <c r="R190" s="86"/>
      <c r="S190" s="86"/>
      <c r="T190" s="86"/>
      <c r="U190" s="86"/>
      <c r="V190" s="86"/>
      <c r="W190" s="86"/>
      <c r="X190" s="86"/>
      <c r="Y190" s="86"/>
      <c r="Z190" s="86"/>
      <c r="AA190" s="86"/>
      <c r="AB190" s="86"/>
      <c r="AC190" s="86"/>
      <c r="AD190" s="86"/>
      <c r="AE190" s="86"/>
      <c r="AF190" s="86"/>
      <c r="AG190" s="86"/>
      <c r="AH190" s="86"/>
      <c r="AI190" s="86"/>
      <c r="AJ190" s="86"/>
      <c r="AK190" s="86"/>
      <c r="AL190" s="86"/>
      <c r="AM190" s="86"/>
      <c r="AN190" s="86"/>
      <c r="AO190" s="86"/>
      <c r="AP190" s="86"/>
      <c r="AQ190" s="86"/>
      <c r="AR190" s="86"/>
      <c r="AS190" s="86"/>
      <c r="AT190" s="86"/>
      <c r="AU190" s="86"/>
      <c r="AV190" s="86"/>
      <c r="AW190" s="86"/>
      <c r="AX190" s="86"/>
      <c r="AY190" s="86"/>
      <c r="AZ190" s="86"/>
      <c r="BA190" s="86"/>
      <c r="BB190" s="86"/>
      <c r="BC190" s="86"/>
      <c r="BD190" s="86"/>
      <c r="BE190" s="86"/>
      <c r="BF190" s="86"/>
      <c r="BG190" s="86"/>
      <c r="BH190" s="86"/>
      <c r="BI190" s="86"/>
      <c r="BJ190" s="86"/>
      <c r="BK190" s="86"/>
      <c r="BL190" s="86"/>
      <c r="BM190" s="86"/>
      <c r="BN190" s="86"/>
      <c r="BO190" s="86"/>
      <c r="BP190" s="86"/>
      <c r="BQ190" s="86"/>
      <c r="BR190" s="86"/>
    </row>
    <row r="191" spans="1:70" ht="30.75" customHeight="1">
      <c r="A191" s="1805"/>
      <c r="J191" s="86"/>
      <c r="K191" s="86"/>
      <c r="L191" s="86"/>
      <c r="M191" s="86"/>
      <c r="N191" s="86"/>
      <c r="O191" s="86"/>
      <c r="P191" s="86"/>
      <c r="Q191" s="86"/>
      <c r="R191" s="86"/>
      <c r="S191" s="86"/>
      <c r="T191" s="86"/>
      <c r="U191" s="86"/>
      <c r="V191" s="86"/>
      <c r="W191" s="86"/>
      <c r="X191" s="86"/>
      <c r="Y191" s="86"/>
      <c r="Z191" s="86"/>
      <c r="AA191" s="86"/>
      <c r="AB191" s="86"/>
      <c r="AC191" s="86"/>
      <c r="AD191" s="86"/>
      <c r="AE191" s="86"/>
      <c r="AF191" s="86"/>
      <c r="AG191" s="86"/>
      <c r="AH191" s="86"/>
      <c r="AI191" s="86"/>
      <c r="AJ191" s="86"/>
      <c r="AK191" s="86"/>
      <c r="AL191" s="86"/>
      <c r="AM191" s="86"/>
      <c r="AN191" s="86"/>
      <c r="AO191" s="86"/>
      <c r="AP191" s="86"/>
      <c r="AQ191" s="86"/>
      <c r="AR191" s="86"/>
      <c r="AS191" s="86"/>
      <c r="AT191" s="86"/>
      <c r="AU191" s="86"/>
      <c r="AV191" s="86"/>
      <c r="AW191" s="86"/>
      <c r="AX191" s="86"/>
      <c r="AY191" s="86"/>
      <c r="AZ191" s="86"/>
      <c r="BA191" s="86"/>
      <c r="BB191" s="86"/>
      <c r="BC191" s="86"/>
      <c r="BD191" s="86"/>
      <c r="BE191" s="86"/>
      <c r="BF191" s="86"/>
      <c r="BG191" s="86"/>
      <c r="BH191" s="86"/>
      <c r="BI191" s="86"/>
      <c r="BJ191" s="86"/>
      <c r="BK191" s="86"/>
      <c r="BL191" s="86"/>
      <c r="BM191" s="86"/>
      <c r="BN191" s="86"/>
      <c r="BO191" s="86"/>
      <c r="BP191" s="86"/>
      <c r="BQ191" s="86"/>
      <c r="BR191" s="86"/>
    </row>
    <row r="192" spans="1:70" ht="30.75" customHeight="1">
      <c r="A192" s="1805"/>
      <c r="J192" s="86"/>
      <c r="K192" s="86"/>
      <c r="L192" s="86"/>
      <c r="M192" s="86"/>
      <c r="N192" s="86"/>
      <c r="O192" s="86"/>
      <c r="P192" s="86"/>
      <c r="Q192" s="86"/>
      <c r="R192" s="86"/>
      <c r="S192" s="86"/>
      <c r="T192" s="86"/>
      <c r="U192" s="86"/>
      <c r="V192" s="86"/>
      <c r="W192" s="86"/>
      <c r="X192" s="86"/>
      <c r="Y192" s="86"/>
      <c r="Z192" s="86"/>
      <c r="AA192" s="86"/>
      <c r="AB192" s="86"/>
      <c r="AC192" s="86"/>
      <c r="AD192" s="86"/>
      <c r="AE192" s="86"/>
      <c r="AF192" s="86"/>
      <c r="AG192" s="86"/>
      <c r="AH192" s="86"/>
      <c r="AI192" s="86"/>
      <c r="AJ192" s="86"/>
      <c r="AK192" s="86"/>
      <c r="AL192" s="86"/>
      <c r="AM192" s="86"/>
      <c r="AN192" s="86"/>
      <c r="AO192" s="86"/>
      <c r="AP192" s="86"/>
      <c r="AQ192" s="86"/>
      <c r="AR192" s="86"/>
      <c r="AS192" s="86"/>
      <c r="AT192" s="86"/>
      <c r="AU192" s="86"/>
      <c r="AV192" s="86"/>
      <c r="AW192" s="86"/>
      <c r="AX192" s="86"/>
      <c r="AY192" s="86"/>
      <c r="AZ192" s="86"/>
      <c r="BA192" s="86"/>
      <c r="BB192" s="86"/>
      <c r="BC192" s="86"/>
      <c r="BD192" s="86"/>
      <c r="BE192" s="86"/>
      <c r="BF192" s="86"/>
      <c r="BG192" s="86"/>
      <c r="BH192" s="86"/>
      <c r="BI192" s="86"/>
      <c r="BJ192" s="86"/>
      <c r="BK192" s="86"/>
      <c r="BL192" s="86"/>
      <c r="BM192" s="86"/>
      <c r="BN192" s="86"/>
      <c r="BO192" s="86"/>
      <c r="BP192" s="86"/>
      <c r="BQ192" s="86"/>
      <c r="BR192" s="86"/>
    </row>
    <row r="193" spans="1:70" ht="30.75" customHeight="1">
      <c r="A193" s="1805"/>
      <c r="J193" s="86"/>
      <c r="K193" s="86"/>
      <c r="L193" s="86"/>
      <c r="M193" s="86"/>
      <c r="N193" s="86"/>
      <c r="O193" s="86"/>
      <c r="P193" s="86"/>
      <c r="Q193" s="86"/>
      <c r="R193" s="86"/>
      <c r="S193" s="86"/>
      <c r="T193" s="86"/>
      <c r="U193" s="86"/>
      <c r="V193" s="86"/>
      <c r="W193" s="86"/>
      <c r="X193" s="86"/>
      <c r="Y193" s="86"/>
      <c r="Z193" s="86"/>
      <c r="AA193" s="86"/>
      <c r="AB193" s="86"/>
      <c r="AC193" s="86"/>
      <c r="AD193" s="86"/>
      <c r="AE193" s="86"/>
      <c r="AF193" s="86"/>
      <c r="AG193" s="86"/>
      <c r="AH193" s="86"/>
      <c r="AI193" s="86"/>
      <c r="AJ193" s="86"/>
      <c r="AK193" s="86"/>
      <c r="AL193" s="86"/>
      <c r="AM193" s="86"/>
      <c r="AN193" s="86"/>
      <c r="AO193" s="86"/>
      <c r="AP193" s="86"/>
      <c r="AQ193" s="86"/>
      <c r="AR193" s="86"/>
      <c r="AS193" s="86"/>
      <c r="AT193" s="86"/>
      <c r="AU193" s="86"/>
      <c r="AV193" s="86"/>
      <c r="AW193" s="86"/>
      <c r="AX193" s="86"/>
      <c r="AY193" s="86"/>
      <c r="AZ193" s="86"/>
      <c r="BA193" s="86"/>
      <c r="BB193" s="86"/>
      <c r="BC193" s="86"/>
      <c r="BD193" s="86"/>
      <c r="BE193" s="86"/>
      <c r="BF193" s="86"/>
      <c r="BG193" s="86"/>
      <c r="BH193" s="86"/>
      <c r="BI193" s="86"/>
      <c r="BJ193" s="86"/>
      <c r="BK193" s="86"/>
      <c r="BL193" s="86"/>
      <c r="BM193" s="86"/>
      <c r="BN193" s="86"/>
      <c r="BO193" s="86"/>
      <c r="BP193" s="86"/>
      <c r="BQ193" s="86"/>
      <c r="BR193" s="86"/>
    </row>
    <row r="194" spans="1:70" ht="30.75" customHeight="1">
      <c r="A194" s="1805"/>
      <c r="J194" s="86"/>
      <c r="K194" s="86"/>
      <c r="L194" s="86"/>
      <c r="M194" s="86"/>
      <c r="N194" s="86"/>
      <c r="O194" s="86"/>
      <c r="P194" s="86"/>
      <c r="Q194" s="86"/>
      <c r="R194" s="86"/>
      <c r="S194" s="86"/>
      <c r="T194" s="86"/>
      <c r="U194" s="86"/>
      <c r="V194" s="86"/>
      <c r="W194" s="86"/>
      <c r="X194" s="86"/>
      <c r="Y194" s="86"/>
      <c r="Z194" s="86"/>
      <c r="AA194" s="86"/>
      <c r="AB194" s="86"/>
      <c r="AC194" s="86"/>
      <c r="AD194" s="86"/>
      <c r="AE194" s="86"/>
      <c r="AF194" s="86"/>
      <c r="AG194" s="86"/>
      <c r="AH194" s="86"/>
      <c r="AI194" s="86"/>
      <c r="AJ194" s="86"/>
      <c r="AK194" s="86"/>
      <c r="AL194" s="86"/>
      <c r="AM194" s="86"/>
      <c r="AN194" s="86"/>
      <c r="AO194" s="86"/>
      <c r="AP194" s="86"/>
      <c r="AQ194" s="86"/>
      <c r="AR194" s="86"/>
      <c r="AS194" s="86"/>
      <c r="AT194" s="86"/>
      <c r="AU194" s="86"/>
      <c r="AV194" s="86"/>
      <c r="AW194" s="86"/>
      <c r="AX194" s="86"/>
      <c r="AY194" s="86"/>
      <c r="AZ194" s="86"/>
      <c r="BA194" s="86"/>
      <c r="BB194" s="86"/>
      <c r="BC194" s="86"/>
      <c r="BD194" s="86"/>
      <c r="BE194" s="86"/>
      <c r="BF194" s="86"/>
      <c r="BG194" s="86"/>
      <c r="BH194" s="86"/>
      <c r="BI194" s="86"/>
      <c r="BJ194" s="86"/>
      <c r="BK194" s="86"/>
      <c r="BL194" s="86"/>
      <c r="BM194" s="86"/>
      <c r="BN194" s="86"/>
      <c r="BO194" s="86"/>
      <c r="BP194" s="86"/>
      <c r="BQ194" s="86"/>
      <c r="BR194" s="86"/>
    </row>
    <row r="195" spans="1:70" ht="30.75" customHeight="1">
      <c r="A195" s="1805"/>
      <c r="J195" s="86"/>
      <c r="K195" s="86"/>
      <c r="L195" s="86"/>
      <c r="M195" s="86"/>
      <c r="N195" s="86"/>
      <c r="O195" s="86"/>
      <c r="P195" s="86"/>
      <c r="Q195" s="86"/>
      <c r="R195" s="86"/>
      <c r="S195" s="86"/>
      <c r="T195" s="86"/>
      <c r="U195" s="86"/>
      <c r="V195" s="86"/>
      <c r="W195" s="86"/>
      <c r="X195" s="86"/>
      <c r="Y195" s="86"/>
      <c r="Z195" s="86"/>
      <c r="AA195" s="86"/>
      <c r="AB195" s="86"/>
      <c r="AC195" s="86"/>
      <c r="AD195" s="86"/>
      <c r="AE195" s="86"/>
      <c r="AF195" s="86"/>
      <c r="AG195" s="86"/>
      <c r="AH195" s="86"/>
      <c r="AI195" s="86"/>
      <c r="AJ195" s="86"/>
      <c r="AK195" s="86"/>
      <c r="AL195" s="86"/>
      <c r="AM195" s="86"/>
      <c r="AN195" s="86"/>
      <c r="AO195" s="86"/>
      <c r="AP195" s="86"/>
      <c r="AQ195" s="86"/>
      <c r="AR195" s="86"/>
      <c r="AS195" s="86"/>
      <c r="AT195" s="86"/>
      <c r="AU195" s="86"/>
      <c r="AV195" s="86"/>
      <c r="AW195" s="86"/>
      <c r="AX195" s="86"/>
      <c r="AY195" s="86"/>
      <c r="AZ195" s="86"/>
      <c r="BA195" s="86"/>
      <c r="BB195" s="86"/>
      <c r="BC195" s="86"/>
      <c r="BD195" s="86"/>
      <c r="BE195" s="86"/>
      <c r="BF195" s="86"/>
      <c r="BG195" s="86"/>
      <c r="BH195" s="86"/>
      <c r="BI195" s="86"/>
      <c r="BJ195" s="86"/>
      <c r="BK195" s="86"/>
      <c r="BL195" s="86"/>
      <c r="BM195" s="86"/>
      <c r="BN195" s="86"/>
      <c r="BO195" s="86"/>
      <c r="BP195" s="86"/>
      <c r="BQ195" s="86"/>
      <c r="BR195" s="86"/>
    </row>
    <row r="196" spans="1:70" ht="30.75" customHeight="1">
      <c r="A196" s="1805"/>
      <c r="J196" s="86"/>
      <c r="K196" s="86"/>
      <c r="L196" s="86"/>
      <c r="M196" s="86"/>
      <c r="N196" s="86"/>
      <c r="O196" s="86"/>
      <c r="P196" s="86"/>
      <c r="Q196" s="86"/>
      <c r="R196" s="86"/>
      <c r="S196" s="86"/>
      <c r="T196" s="86"/>
      <c r="U196" s="86"/>
      <c r="V196" s="86"/>
      <c r="W196" s="86"/>
      <c r="X196" s="86"/>
      <c r="Y196" s="86"/>
      <c r="Z196" s="86"/>
      <c r="AA196" s="86"/>
      <c r="AB196" s="86"/>
      <c r="AC196" s="86"/>
      <c r="AD196" s="86"/>
      <c r="AE196" s="86"/>
      <c r="AF196" s="86"/>
      <c r="AG196" s="86"/>
      <c r="AH196" s="86"/>
      <c r="AI196" s="86"/>
      <c r="AJ196" s="86"/>
      <c r="AK196" s="86"/>
      <c r="AL196" s="86"/>
      <c r="AM196" s="86"/>
      <c r="AN196" s="86"/>
      <c r="AO196" s="86"/>
      <c r="AP196" s="86"/>
      <c r="AQ196" s="86"/>
      <c r="AR196" s="86"/>
      <c r="AS196" s="86"/>
      <c r="AT196" s="86"/>
      <c r="AU196" s="86"/>
      <c r="AV196" s="86"/>
      <c r="AW196" s="86"/>
      <c r="AX196" s="86"/>
      <c r="AY196" s="86"/>
      <c r="AZ196" s="86"/>
      <c r="BA196" s="86"/>
      <c r="BB196" s="86"/>
      <c r="BC196" s="86"/>
      <c r="BD196" s="86"/>
      <c r="BE196" s="86"/>
      <c r="BF196" s="86"/>
      <c r="BG196" s="86"/>
      <c r="BH196" s="86"/>
      <c r="BI196" s="86"/>
      <c r="BJ196" s="86"/>
      <c r="BK196" s="86"/>
      <c r="BL196" s="86"/>
      <c r="BM196" s="86"/>
      <c r="BN196" s="86"/>
      <c r="BO196" s="86"/>
      <c r="BP196" s="86"/>
      <c r="BQ196" s="86"/>
      <c r="BR196" s="86"/>
    </row>
    <row r="197" spans="1:70" ht="30.75" customHeight="1">
      <c r="A197" s="1805"/>
      <c r="J197" s="86"/>
      <c r="K197" s="86"/>
      <c r="L197" s="86"/>
      <c r="M197" s="86"/>
      <c r="N197" s="86"/>
      <c r="O197" s="86"/>
      <c r="P197" s="86"/>
      <c r="Q197" s="86"/>
      <c r="R197" s="86"/>
      <c r="S197" s="86"/>
      <c r="T197" s="86"/>
      <c r="U197" s="86"/>
      <c r="V197" s="86"/>
      <c r="W197" s="86"/>
      <c r="X197" s="86"/>
      <c r="Y197" s="86"/>
      <c r="Z197" s="86"/>
      <c r="AA197" s="86"/>
      <c r="AB197" s="86"/>
      <c r="AC197" s="86"/>
      <c r="AD197" s="86"/>
      <c r="AE197" s="86"/>
      <c r="AF197" s="86"/>
      <c r="AG197" s="86"/>
      <c r="AH197" s="86"/>
      <c r="AI197" s="86"/>
      <c r="AJ197" s="86"/>
      <c r="AK197" s="86"/>
      <c r="AL197" s="86"/>
      <c r="AM197" s="86"/>
      <c r="AN197" s="86"/>
      <c r="AO197" s="86"/>
      <c r="AP197" s="86"/>
      <c r="AQ197" s="86"/>
      <c r="AR197" s="86"/>
      <c r="AS197" s="86"/>
      <c r="AT197" s="86"/>
      <c r="AU197" s="86"/>
      <c r="AV197" s="86"/>
      <c r="AW197" s="86"/>
      <c r="AX197" s="86"/>
      <c r="AY197" s="86"/>
      <c r="AZ197" s="86"/>
      <c r="BA197" s="86"/>
      <c r="BB197" s="86"/>
      <c r="BC197" s="86"/>
      <c r="BD197" s="86"/>
      <c r="BE197" s="86"/>
      <c r="BF197" s="86"/>
      <c r="BG197" s="86"/>
      <c r="BH197" s="86"/>
      <c r="BI197" s="86"/>
      <c r="BJ197" s="86"/>
      <c r="BK197" s="86"/>
      <c r="BL197" s="86"/>
      <c r="BM197" s="86"/>
      <c r="BN197" s="86"/>
      <c r="BO197" s="86"/>
      <c r="BP197" s="86"/>
      <c r="BQ197" s="86"/>
      <c r="BR197" s="86"/>
    </row>
    <row r="198" spans="1:70" ht="30.75" customHeight="1">
      <c r="A198" s="1805"/>
      <c r="J198" s="86"/>
      <c r="K198" s="86"/>
      <c r="L198" s="86"/>
      <c r="M198" s="86"/>
      <c r="N198" s="86"/>
      <c r="O198" s="86"/>
      <c r="P198" s="86"/>
      <c r="Q198" s="86"/>
      <c r="R198" s="86"/>
      <c r="S198" s="86"/>
      <c r="T198" s="86"/>
      <c r="U198" s="86"/>
      <c r="V198" s="86"/>
      <c r="W198" s="86"/>
      <c r="X198" s="86"/>
      <c r="Y198" s="86"/>
      <c r="Z198" s="86"/>
      <c r="AA198" s="86"/>
      <c r="AB198" s="86"/>
      <c r="AC198" s="86"/>
      <c r="AD198" s="86"/>
      <c r="AE198" s="86"/>
      <c r="AF198" s="86"/>
      <c r="AG198" s="86"/>
      <c r="AH198" s="86"/>
      <c r="AI198" s="86"/>
      <c r="AJ198" s="86"/>
      <c r="AK198" s="86"/>
      <c r="AL198" s="86"/>
      <c r="AM198" s="86"/>
      <c r="AN198" s="86"/>
      <c r="AO198" s="86"/>
      <c r="AP198" s="86"/>
      <c r="AQ198" s="86"/>
      <c r="AR198" s="86"/>
      <c r="AS198" s="86"/>
      <c r="AT198" s="86"/>
      <c r="AU198" s="86"/>
      <c r="AV198" s="86"/>
      <c r="AW198" s="86"/>
      <c r="AX198" s="86"/>
      <c r="AY198" s="86"/>
      <c r="AZ198" s="86"/>
      <c r="BA198" s="86"/>
      <c r="BB198" s="86"/>
      <c r="BC198" s="86"/>
      <c r="BD198" s="86"/>
      <c r="BE198" s="86"/>
      <c r="BF198" s="86"/>
      <c r="BG198" s="86"/>
      <c r="BH198" s="86"/>
      <c r="BI198" s="86"/>
      <c r="BJ198" s="86"/>
      <c r="BK198" s="86"/>
      <c r="BL198" s="86"/>
      <c r="BM198" s="86"/>
      <c r="BN198" s="86"/>
      <c r="BO198" s="86"/>
      <c r="BP198" s="86"/>
      <c r="BQ198" s="86"/>
      <c r="BR198" s="86"/>
    </row>
    <row r="199" spans="1:70" ht="30.75" customHeight="1">
      <c r="A199" s="1805"/>
      <c r="J199" s="86"/>
      <c r="K199" s="86"/>
      <c r="L199" s="86"/>
      <c r="M199" s="86"/>
      <c r="N199" s="86"/>
      <c r="O199" s="86"/>
      <c r="P199" s="86"/>
      <c r="Q199" s="86"/>
      <c r="R199" s="86"/>
      <c r="S199" s="86"/>
      <c r="T199" s="86"/>
      <c r="U199" s="86"/>
      <c r="V199" s="86"/>
      <c r="W199" s="86"/>
      <c r="X199" s="86"/>
      <c r="Y199" s="86"/>
      <c r="Z199" s="86"/>
      <c r="AA199" s="86"/>
      <c r="AB199" s="86"/>
      <c r="AC199" s="86"/>
      <c r="AD199" s="86"/>
      <c r="AE199" s="86"/>
      <c r="AF199" s="86"/>
      <c r="AG199" s="86"/>
      <c r="AH199" s="86"/>
      <c r="AI199" s="86"/>
      <c r="AJ199" s="86"/>
      <c r="AK199" s="86"/>
      <c r="AL199" s="86"/>
      <c r="AM199" s="86"/>
      <c r="AN199" s="86"/>
      <c r="AO199" s="86"/>
      <c r="AP199" s="86"/>
      <c r="AQ199" s="86"/>
      <c r="AR199" s="86"/>
      <c r="AS199" s="86"/>
      <c r="AT199" s="86"/>
      <c r="AU199" s="86"/>
      <c r="AV199" s="86"/>
      <c r="AW199" s="86"/>
      <c r="AX199" s="86"/>
      <c r="AY199" s="86"/>
      <c r="AZ199" s="86"/>
      <c r="BA199" s="86"/>
      <c r="BB199" s="86"/>
      <c r="BC199" s="86"/>
      <c r="BD199" s="86"/>
      <c r="BE199" s="86"/>
      <c r="BF199" s="86"/>
      <c r="BG199" s="86"/>
      <c r="BH199" s="86"/>
      <c r="BI199" s="86"/>
      <c r="BJ199" s="86"/>
      <c r="BK199" s="86"/>
      <c r="BL199" s="86"/>
      <c r="BM199" s="86"/>
      <c r="BN199" s="86"/>
      <c r="BO199" s="86"/>
      <c r="BP199" s="86"/>
      <c r="BQ199" s="86"/>
      <c r="BR199" s="86"/>
    </row>
    <row r="200" spans="1:70" ht="30.75" customHeight="1">
      <c r="A200" s="1805"/>
      <c r="J200" s="86"/>
      <c r="K200" s="86"/>
      <c r="L200" s="86"/>
      <c r="M200" s="86"/>
      <c r="N200" s="86"/>
      <c r="O200" s="86"/>
      <c r="P200" s="86"/>
      <c r="Q200" s="86"/>
      <c r="R200" s="86"/>
      <c r="S200" s="86"/>
      <c r="T200" s="86"/>
      <c r="U200" s="86"/>
      <c r="V200" s="86"/>
      <c r="W200" s="86"/>
      <c r="X200" s="86"/>
      <c r="Y200" s="86"/>
      <c r="Z200" s="86"/>
      <c r="AA200" s="86"/>
      <c r="AB200" s="86"/>
      <c r="AC200" s="86"/>
      <c r="AD200" s="86"/>
      <c r="AE200" s="86"/>
      <c r="AF200" s="86"/>
      <c r="AG200" s="86"/>
      <c r="AH200" s="86"/>
      <c r="AI200" s="86"/>
      <c r="AJ200" s="86"/>
      <c r="AK200" s="86"/>
      <c r="AL200" s="86"/>
      <c r="AM200" s="86"/>
      <c r="AN200" s="86"/>
      <c r="AO200" s="86"/>
      <c r="AP200" s="86"/>
      <c r="AQ200" s="86"/>
      <c r="AR200" s="86"/>
      <c r="AS200" s="86"/>
      <c r="AT200" s="86"/>
      <c r="AU200" s="86"/>
      <c r="AV200" s="86"/>
      <c r="AW200" s="86"/>
      <c r="AX200" s="86"/>
      <c r="AY200" s="86"/>
      <c r="AZ200" s="86"/>
      <c r="BA200" s="86"/>
      <c r="BB200" s="86"/>
      <c r="BC200" s="86"/>
      <c r="BD200" s="86"/>
      <c r="BE200" s="86"/>
      <c r="BF200" s="86"/>
      <c r="BG200" s="86"/>
      <c r="BH200" s="86"/>
      <c r="BI200" s="86"/>
      <c r="BJ200" s="86"/>
      <c r="BK200" s="86"/>
      <c r="BL200" s="86"/>
      <c r="BM200" s="86"/>
      <c r="BN200" s="86"/>
      <c r="BO200" s="86"/>
      <c r="BP200" s="86"/>
      <c r="BQ200" s="86"/>
      <c r="BR200" s="86"/>
    </row>
    <row r="201" spans="1:70" ht="30.75" customHeight="1">
      <c r="A201" s="1805"/>
      <c r="J201" s="86"/>
      <c r="K201" s="86"/>
      <c r="L201" s="86"/>
      <c r="M201" s="86"/>
      <c r="N201" s="86"/>
      <c r="O201" s="86"/>
      <c r="P201" s="86"/>
      <c r="Q201" s="86"/>
      <c r="R201" s="86"/>
      <c r="S201" s="86"/>
      <c r="T201" s="86"/>
      <c r="U201" s="86"/>
      <c r="V201" s="86"/>
      <c r="W201" s="86"/>
      <c r="X201" s="86"/>
      <c r="Y201" s="86"/>
      <c r="Z201" s="86"/>
      <c r="AA201" s="86"/>
      <c r="AB201" s="86"/>
      <c r="AC201" s="86"/>
      <c r="AD201" s="86"/>
      <c r="AE201" s="86"/>
      <c r="AF201" s="86"/>
      <c r="AG201" s="86"/>
      <c r="AH201" s="86"/>
      <c r="AI201" s="86"/>
      <c r="AJ201" s="86"/>
      <c r="AK201" s="86"/>
      <c r="AL201" s="86"/>
      <c r="AM201" s="86"/>
      <c r="AN201" s="86"/>
      <c r="AO201" s="86"/>
      <c r="AP201" s="86"/>
      <c r="AQ201" s="86"/>
      <c r="AR201" s="86"/>
      <c r="AS201" s="86"/>
      <c r="AT201" s="86"/>
      <c r="AU201" s="86"/>
      <c r="AV201" s="86"/>
      <c r="AW201" s="86"/>
      <c r="AX201" s="86"/>
      <c r="AY201" s="86"/>
      <c r="AZ201" s="86"/>
      <c r="BA201" s="86"/>
      <c r="BB201" s="86"/>
      <c r="BC201" s="86"/>
      <c r="BD201" s="86"/>
      <c r="BE201" s="86"/>
      <c r="BF201" s="86"/>
      <c r="BG201" s="86"/>
      <c r="BH201" s="86"/>
      <c r="BI201" s="86"/>
      <c r="BJ201" s="86"/>
      <c r="BK201" s="86"/>
      <c r="BL201" s="86"/>
      <c r="BM201" s="86"/>
      <c r="BN201" s="86"/>
      <c r="BO201" s="86"/>
      <c r="BP201" s="86"/>
      <c r="BQ201" s="86"/>
      <c r="BR201" s="86"/>
    </row>
    <row r="202" spans="1:70" ht="30.75" customHeight="1">
      <c r="A202" s="1805"/>
      <c r="J202" s="86"/>
      <c r="K202" s="86"/>
      <c r="L202" s="86"/>
      <c r="M202" s="86"/>
      <c r="N202" s="86"/>
      <c r="O202" s="86"/>
      <c r="P202" s="86"/>
      <c r="Q202" s="86"/>
      <c r="R202" s="86"/>
      <c r="S202" s="86"/>
      <c r="T202" s="86"/>
      <c r="U202" s="86"/>
      <c r="V202" s="86"/>
      <c r="W202" s="86"/>
      <c r="X202" s="86"/>
      <c r="Y202" s="86"/>
      <c r="Z202" s="86"/>
      <c r="AA202" s="86"/>
      <c r="AB202" s="86"/>
      <c r="AC202" s="86"/>
      <c r="AD202" s="86"/>
      <c r="AE202" s="86"/>
      <c r="AF202" s="86"/>
      <c r="AG202" s="86"/>
      <c r="AH202" s="86"/>
      <c r="AI202" s="86"/>
      <c r="AJ202" s="86"/>
      <c r="AK202" s="86"/>
      <c r="AL202" s="86"/>
      <c r="AM202" s="86"/>
      <c r="AN202" s="86"/>
      <c r="AO202" s="86"/>
      <c r="AP202" s="86"/>
      <c r="AQ202" s="86"/>
      <c r="AR202" s="86"/>
      <c r="AS202" s="86"/>
      <c r="AT202" s="86"/>
      <c r="AU202" s="86"/>
      <c r="AV202" s="86"/>
      <c r="AW202" s="86"/>
      <c r="AX202" s="86"/>
      <c r="AY202" s="86"/>
      <c r="AZ202" s="86"/>
      <c r="BA202" s="86"/>
      <c r="BB202" s="86"/>
      <c r="BC202" s="86"/>
      <c r="BD202" s="86"/>
      <c r="BE202" s="86"/>
      <c r="BF202" s="86"/>
      <c r="BG202" s="86"/>
      <c r="BH202" s="86"/>
      <c r="BI202" s="86"/>
      <c r="BJ202" s="86"/>
      <c r="BK202" s="86"/>
      <c r="BL202" s="86"/>
      <c r="BM202" s="86"/>
      <c r="BN202" s="86"/>
      <c r="BO202" s="86"/>
      <c r="BP202" s="86"/>
      <c r="BQ202" s="86"/>
      <c r="BR202" s="86"/>
    </row>
    <row r="203" spans="1:70" ht="30.75" customHeight="1">
      <c r="A203" s="1805"/>
      <c r="E203" s="1715"/>
      <c r="J203" s="86"/>
      <c r="K203" s="86"/>
      <c r="L203" s="86"/>
      <c r="M203" s="86"/>
      <c r="N203" s="86"/>
      <c r="O203" s="86"/>
      <c r="P203" s="86"/>
      <c r="Q203" s="86"/>
      <c r="R203" s="86"/>
      <c r="S203" s="86"/>
      <c r="T203" s="86"/>
      <c r="U203" s="86"/>
      <c r="V203" s="86"/>
      <c r="W203" s="86"/>
      <c r="X203" s="86"/>
      <c r="Y203" s="86"/>
      <c r="Z203" s="86"/>
      <c r="AA203" s="86"/>
      <c r="AB203" s="86"/>
      <c r="AC203" s="86"/>
      <c r="AD203" s="86"/>
      <c r="AE203" s="86"/>
      <c r="AF203" s="86"/>
      <c r="AG203" s="86"/>
      <c r="AH203" s="86"/>
      <c r="AI203" s="86"/>
      <c r="AJ203" s="86"/>
      <c r="AK203" s="86"/>
      <c r="AL203" s="86"/>
      <c r="AM203" s="86"/>
      <c r="AN203" s="86"/>
      <c r="AO203" s="86"/>
      <c r="AP203" s="86"/>
      <c r="AQ203" s="86"/>
      <c r="AR203" s="86"/>
      <c r="AS203" s="86"/>
      <c r="AT203" s="86"/>
      <c r="AU203" s="86"/>
      <c r="AV203" s="86"/>
      <c r="AW203" s="86"/>
      <c r="AX203" s="86"/>
      <c r="AY203" s="86"/>
      <c r="AZ203" s="86"/>
      <c r="BA203" s="86"/>
      <c r="BB203" s="86"/>
      <c r="BC203" s="86"/>
      <c r="BD203" s="86"/>
      <c r="BE203" s="86"/>
      <c r="BF203" s="86"/>
      <c r="BG203" s="86"/>
      <c r="BH203" s="86"/>
      <c r="BI203" s="86"/>
      <c r="BJ203" s="86"/>
      <c r="BK203" s="86"/>
      <c r="BL203" s="86"/>
      <c r="BM203" s="86"/>
      <c r="BN203" s="86"/>
      <c r="BO203" s="86"/>
      <c r="BP203" s="86"/>
      <c r="BQ203" s="86"/>
      <c r="BR203" s="86"/>
    </row>
    <row r="204" spans="1:70" ht="30.75" customHeight="1">
      <c r="A204" s="1805"/>
      <c r="J204" s="86"/>
      <c r="K204" s="86"/>
      <c r="L204" s="86"/>
      <c r="M204" s="86"/>
      <c r="N204" s="86"/>
      <c r="O204" s="86"/>
      <c r="P204" s="86"/>
      <c r="Q204" s="86"/>
      <c r="R204" s="86"/>
      <c r="S204" s="86"/>
      <c r="T204" s="86"/>
      <c r="U204" s="86"/>
      <c r="V204" s="86"/>
      <c r="W204" s="86"/>
      <c r="X204" s="86"/>
      <c r="Y204" s="86"/>
      <c r="Z204" s="86"/>
      <c r="AA204" s="86"/>
      <c r="AB204" s="86"/>
      <c r="AC204" s="86"/>
      <c r="AD204" s="86"/>
      <c r="AE204" s="86"/>
      <c r="AF204" s="86"/>
      <c r="AG204" s="86"/>
      <c r="AH204" s="86"/>
      <c r="AI204" s="86"/>
      <c r="AJ204" s="86"/>
      <c r="AK204" s="86"/>
      <c r="AL204" s="86"/>
      <c r="AM204" s="86"/>
      <c r="AN204" s="86"/>
      <c r="AO204" s="86"/>
      <c r="AP204" s="86"/>
      <c r="AQ204" s="86"/>
      <c r="AR204" s="86"/>
      <c r="AS204" s="86"/>
      <c r="AT204" s="86"/>
      <c r="AU204" s="86"/>
      <c r="AV204" s="86"/>
      <c r="AW204" s="86"/>
      <c r="AX204" s="86"/>
      <c r="AY204" s="86"/>
      <c r="AZ204" s="86"/>
      <c r="BA204" s="86"/>
      <c r="BB204" s="86"/>
      <c r="BC204" s="86"/>
      <c r="BD204" s="86"/>
      <c r="BE204" s="86"/>
      <c r="BF204" s="86"/>
      <c r="BG204" s="86"/>
      <c r="BH204" s="86"/>
      <c r="BI204" s="86"/>
      <c r="BJ204" s="86"/>
      <c r="BK204" s="86"/>
      <c r="BL204" s="86"/>
      <c r="BM204" s="86"/>
      <c r="BN204" s="86"/>
      <c r="BO204" s="86"/>
      <c r="BP204" s="86"/>
      <c r="BQ204" s="86"/>
      <c r="BR204" s="86"/>
    </row>
    <row r="205" spans="1:70" ht="30.75" customHeight="1">
      <c r="A205" s="1805"/>
      <c r="J205" s="86"/>
      <c r="K205" s="86"/>
      <c r="L205" s="86"/>
      <c r="M205" s="86"/>
      <c r="N205" s="86"/>
      <c r="O205" s="86"/>
      <c r="P205" s="86"/>
      <c r="Q205" s="86"/>
      <c r="R205" s="86"/>
      <c r="S205" s="86"/>
      <c r="T205" s="86"/>
      <c r="U205" s="86"/>
      <c r="V205" s="86"/>
      <c r="W205" s="86"/>
      <c r="X205" s="86"/>
      <c r="Y205" s="86"/>
      <c r="Z205" s="86"/>
      <c r="AA205" s="86"/>
      <c r="AB205" s="86"/>
      <c r="AC205" s="86"/>
      <c r="AD205" s="86"/>
      <c r="AE205" s="86"/>
      <c r="AF205" s="86"/>
      <c r="AG205" s="86"/>
      <c r="AH205" s="86"/>
      <c r="AI205" s="86"/>
      <c r="AJ205" s="86"/>
      <c r="AK205" s="86"/>
      <c r="AL205" s="86"/>
      <c r="AM205" s="86"/>
      <c r="AN205" s="86"/>
      <c r="AO205" s="86"/>
      <c r="AP205" s="86"/>
      <c r="AQ205" s="86"/>
      <c r="AR205" s="86"/>
      <c r="AS205" s="86"/>
      <c r="AT205" s="86"/>
      <c r="AU205" s="86"/>
      <c r="AV205" s="86"/>
      <c r="AW205" s="86"/>
      <c r="AX205" s="86"/>
      <c r="AY205" s="86"/>
      <c r="AZ205" s="86"/>
      <c r="BA205" s="86"/>
      <c r="BB205" s="86"/>
      <c r="BC205" s="86"/>
      <c r="BD205" s="86"/>
      <c r="BE205" s="86"/>
      <c r="BF205" s="86"/>
      <c r="BG205" s="86"/>
      <c r="BH205" s="86"/>
      <c r="BI205" s="86"/>
      <c r="BJ205" s="86"/>
      <c r="BK205" s="86"/>
      <c r="BL205" s="86"/>
      <c r="BM205" s="86"/>
      <c r="BN205" s="86"/>
      <c r="BO205" s="86"/>
      <c r="BP205" s="86"/>
      <c r="BQ205" s="86"/>
      <c r="BR205" s="86"/>
    </row>
    <row r="206" spans="1:70" ht="30.75" customHeight="1">
      <c r="A206" s="1805"/>
      <c r="J206" s="86"/>
      <c r="K206" s="86"/>
      <c r="L206" s="86"/>
      <c r="M206" s="86"/>
      <c r="N206" s="86"/>
      <c r="O206" s="86"/>
      <c r="P206" s="86"/>
      <c r="Q206" s="86"/>
      <c r="R206" s="86"/>
      <c r="S206" s="86"/>
      <c r="T206" s="86"/>
      <c r="U206" s="86"/>
      <c r="V206" s="86"/>
      <c r="W206" s="86"/>
      <c r="X206" s="86"/>
      <c r="Y206" s="86"/>
      <c r="Z206" s="86"/>
      <c r="AA206" s="86"/>
      <c r="AB206" s="86"/>
      <c r="AC206" s="86"/>
      <c r="AD206" s="86"/>
      <c r="AE206" s="86"/>
      <c r="AF206" s="86"/>
      <c r="AG206" s="86"/>
      <c r="AH206" s="86"/>
      <c r="AI206" s="86"/>
      <c r="AJ206" s="86"/>
      <c r="AK206" s="86"/>
      <c r="AL206" s="86"/>
      <c r="AM206" s="86"/>
      <c r="AN206" s="86"/>
      <c r="AO206" s="86"/>
      <c r="AP206" s="86"/>
      <c r="AQ206" s="86"/>
      <c r="AR206" s="86"/>
      <c r="AS206" s="86"/>
      <c r="AT206" s="86"/>
      <c r="AU206" s="86"/>
      <c r="AV206" s="86"/>
      <c r="AW206" s="86"/>
      <c r="AX206" s="86"/>
      <c r="AY206" s="86"/>
      <c r="AZ206" s="86"/>
      <c r="BA206" s="86"/>
      <c r="BB206" s="86"/>
      <c r="BC206" s="86"/>
      <c r="BD206" s="86"/>
      <c r="BE206" s="86"/>
      <c r="BF206" s="86"/>
      <c r="BG206" s="86"/>
      <c r="BH206" s="86"/>
      <c r="BI206" s="86"/>
      <c r="BJ206" s="86"/>
      <c r="BK206" s="86"/>
      <c r="BL206" s="86"/>
      <c r="BM206" s="86"/>
      <c r="BN206" s="86"/>
      <c r="BO206" s="86"/>
      <c r="BP206" s="86"/>
      <c r="BQ206" s="86"/>
      <c r="BR206" s="86"/>
    </row>
    <row r="207" spans="1:70" ht="30.75" customHeight="1">
      <c r="A207" s="1805"/>
      <c r="J207" s="86"/>
      <c r="K207" s="86"/>
      <c r="L207" s="86"/>
      <c r="M207" s="86"/>
      <c r="N207" s="86"/>
      <c r="O207" s="86"/>
      <c r="P207" s="86"/>
      <c r="Q207" s="86"/>
      <c r="R207" s="86"/>
      <c r="S207" s="86"/>
      <c r="T207" s="86"/>
      <c r="U207" s="86"/>
      <c r="V207" s="86"/>
      <c r="W207" s="86"/>
      <c r="X207" s="86"/>
      <c r="Y207" s="86"/>
      <c r="Z207" s="86"/>
      <c r="AA207" s="86"/>
      <c r="AB207" s="86"/>
      <c r="AC207" s="86"/>
      <c r="AD207" s="86"/>
      <c r="AE207" s="86"/>
      <c r="AF207" s="86"/>
      <c r="AG207" s="86"/>
      <c r="AH207" s="86"/>
      <c r="AI207" s="86"/>
      <c r="AJ207" s="86"/>
      <c r="AK207" s="86"/>
      <c r="AL207" s="86"/>
      <c r="AM207" s="86"/>
      <c r="AN207" s="86"/>
      <c r="AO207" s="86"/>
      <c r="AP207" s="86"/>
      <c r="AQ207" s="86"/>
      <c r="AR207" s="86"/>
      <c r="AS207" s="86"/>
      <c r="AT207" s="86"/>
      <c r="AU207" s="86"/>
      <c r="AV207" s="86"/>
      <c r="AW207" s="86"/>
      <c r="AX207" s="86"/>
      <c r="AY207" s="86"/>
      <c r="AZ207" s="86"/>
      <c r="BA207" s="86"/>
      <c r="BB207" s="86"/>
      <c r="BC207" s="86"/>
      <c r="BD207" s="86"/>
      <c r="BE207" s="86"/>
      <c r="BF207" s="86"/>
      <c r="BG207" s="86"/>
      <c r="BH207" s="86"/>
      <c r="BI207" s="86"/>
      <c r="BJ207" s="86"/>
      <c r="BK207" s="86"/>
      <c r="BL207" s="86"/>
      <c r="BM207" s="86"/>
      <c r="BN207" s="86"/>
      <c r="BO207" s="86"/>
      <c r="BP207" s="86"/>
      <c r="BQ207" s="86"/>
      <c r="BR207" s="86"/>
    </row>
    <row r="208" spans="1:70" ht="30.75" customHeight="1">
      <c r="A208" s="1805"/>
      <c r="J208" s="86"/>
      <c r="K208" s="86"/>
      <c r="L208" s="86"/>
      <c r="M208" s="86"/>
      <c r="N208" s="86"/>
      <c r="O208" s="86"/>
      <c r="P208" s="86"/>
      <c r="Q208" s="86"/>
      <c r="R208" s="86"/>
      <c r="S208" s="86"/>
      <c r="T208" s="86"/>
      <c r="U208" s="86"/>
      <c r="V208" s="86"/>
      <c r="W208" s="86"/>
      <c r="X208" s="86"/>
      <c r="Y208" s="86"/>
      <c r="Z208" s="86"/>
      <c r="AA208" s="86"/>
      <c r="AB208" s="86"/>
      <c r="AC208" s="86"/>
      <c r="AD208" s="86"/>
      <c r="AE208" s="86"/>
      <c r="AF208" s="86"/>
      <c r="AG208" s="86"/>
      <c r="AH208" s="86"/>
      <c r="AI208" s="86"/>
      <c r="AJ208" s="86"/>
      <c r="AK208" s="86"/>
      <c r="AL208" s="86"/>
      <c r="AM208" s="86"/>
      <c r="AN208" s="86"/>
      <c r="AO208" s="86"/>
      <c r="AP208" s="86"/>
      <c r="AQ208" s="86"/>
      <c r="AR208" s="86"/>
      <c r="AS208" s="86"/>
      <c r="AT208" s="86"/>
      <c r="AU208" s="86"/>
      <c r="AV208" s="86"/>
      <c r="AW208" s="86"/>
      <c r="AX208" s="86"/>
      <c r="AY208" s="86"/>
      <c r="AZ208" s="86"/>
      <c r="BA208" s="86"/>
      <c r="BB208" s="86"/>
      <c r="BC208" s="86"/>
      <c r="BD208" s="86"/>
      <c r="BE208" s="86"/>
      <c r="BF208" s="86"/>
      <c r="BG208" s="86"/>
      <c r="BH208" s="86"/>
      <c r="BI208" s="86"/>
      <c r="BJ208" s="86"/>
      <c r="BK208" s="86"/>
      <c r="BL208" s="86"/>
      <c r="BM208" s="86"/>
      <c r="BN208" s="86"/>
      <c r="BO208" s="86"/>
      <c r="BP208" s="86"/>
      <c r="BQ208" s="86"/>
      <c r="BR208" s="86"/>
    </row>
    <row r="209" spans="1:70" ht="30.75" customHeight="1">
      <c r="A209" s="1805"/>
      <c r="E209" s="1814"/>
      <c r="J209" s="86"/>
      <c r="K209" s="86"/>
      <c r="L209" s="86"/>
      <c r="M209" s="86"/>
      <c r="N209" s="86"/>
      <c r="O209" s="86"/>
      <c r="P209" s="86"/>
      <c r="Q209" s="86"/>
      <c r="R209" s="86"/>
      <c r="S209" s="86"/>
      <c r="T209" s="86"/>
      <c r="U209" s="86"/>
      <c r="V209" s="86"/>
      <c r="W209" s="86"/>
      <c r="X209" s="86"/>
      <c r="Y209" s="86"/>
      <c r="Z209" s="86"/>
      <c r="AA209" s="86"/>
      <c r="AB209" s="86"/>
      <c r="AC209" s="86"/>
      <c r="AD209" s="86"/>
      <c r="AE209" s="86"/>
      <c r="AF209" s="86"/>
      <c r="AG209" s="86"/>
      <c r="AH209" s="86"/>
      <c r="AI209" s="86"/>
      <c r="AJ209" s="86"/>
      <c r="AK209" s="86"/>
      <c r="AL209" s="86"/>
      <c r="AM209" s="86"/>
      <c r="AN209" s="86"/>
      <c r="AO209" s="86"/>
      <c r="AP209" s="86"/>
      <c r="AQ209" s="86"/>
      <c r="AR209" s="86"/>
      <c r="AS209" s="86"/>
      <c r="AT209" s="86"/>
      <c r="AU209" s="86"/>
      <c r="AV209" s="86"/>
      <c r="AW209" s="86"/>
      <c r="AX209" s="86"/>
      <c r="AY209" s="86"/>
      <c r="AZ209" s="86"/>
      <c r="BA209" s="86"/>
      <c r="BB209" s="86"/>
      <c r="BC209" s="86"/>
      <c r="BD209" s="86"/>
      <c r="BE209" s="86"/>
      <c r="BF209" s="86"/>
      <c r="BG209" s="86"/>
      <c r="BH209" s="86"/>
      <c r="BI209" s="86"/>
      <c r="BJ209" s="86"/>
      <c r="BK209" s="86"/>
      <c r="BL209" s="86"/>
      <c r="BM209" s="86"/>
      <c r="BN209" s="86"/>
      <c r="BO209" s="86"/>
      <c r="BP209" s="86"/>
      <c r="BQ209" s="86"/>
      <c r="BR209" s="86"/>
    </row>
    <row r="210" spans="1:70" ht="30.75" customHeight="1">
      <c r="A210" s="1805"/>
      <c r="J210" s="86"/>
      <c r="K210" s="86"/>
      <c r="L210" s="86"/>
      <c r="M210" s="86"/>
      <c r="N210" s="86"/>
      <c r="O210" s="86"/>
      <c r="P210" s="86"/>
      <c r="Q210" s="86"/>
      <c r="R210" s="86"/>
      <c r="S210" s="86"/>
      <c r="T210" s="86"/>
      <c r="U210" s="86"/>
      <c r="V210" s="86"/>
      <c r="W210" s="86"/>
      <c r="X210" s="86"/>
      <c r="Y210" s="86"/>
      <c r="Z210" s="86"/>
      <c r="AA210" s="86"/>
      <c r="AB210" s="86"/>
      <c r="AC210" s="86"/>
      <c r="AD210" s="86"/>
      <c r="AE210" s="86"/>
      <c r="AF210" s="86"/>
      <c r="AG210" s="86"/>
      <c r="AH210" s="86"/>
      <c r="AI210" s="86"/>
      <c r="AJ210" s="86"/>
      <c r="AK210" s="86"/>
      <c r="AL210" s="86"/>
      <c r="AM210" s="86"/>
      <c r="AN210" s="86"/>
      <c r="AO210" s="86"/>
      <c r="AP210" s="86"/>
      <c r="AQ210" s="86"/>
      <c r="AR210" s="86"/>
      <c r="AS210" s="86"/>
      <c r="AT210" s="86"/>
      <c r="AU210" s="86"/>
      <c r="AV210" s="86"/>
      <c r="AW210" s="86"/>
      <c r="AX210" s="86"/>
      <c r="AY210" s="86"/>
      <c r="AZ210" s="86"/>
      <c r="BA210" s="86"/>
      <c r="BB210" s="86"/>
      <c r="BC210" s="86"/>
      <c r="BD210" s="86"/>
      <c r="BE210" s="86"/>
      <c r="BF210" s="86"/>
      <c r="BG210" s="86"/>
      <c r="BH210" s="86"/>
      <c r="BI210" s="86"/>
      <c r="BJ210" s="86"/>
      <c r="BK210" s="86"/>
      <c r="BL210" s="86"/>
      <c r="BM210" s="86"/>
      <c r="BN210" s="86"/>
      <c r="BO210" s="86"/>
      <c r="BP210" s="86"/>
      <c r="BQ210" s="86"/>
      <c r="BR210" s="86"/>
    </row>
    <row r="211" spans="1:70" ht="30.75" customHeight="1">
      <c r="A211" s="1805"/>
      <c r="J211" s="86"/>
      <c r="K211" s="86"/>
      <c r="L211" s="86"/>
      <c r="M211" s="86"/>
      <c r="N211" s="86"/>
      <c r="O211" s="86"/>
      <c r="P211" s="86"/>
      <c r="Q211" s="86"/>
      <c r="R211" s="86"/>
      <c r="S211" s="86"/>
      <c r="T211" s="86"/>
      <c r="U211" s="86"/>
      <c r="V211" s="86"/>
      <c r="W211" s="86"/>
      <c r="X211" s="86"/>
      <c r="Y211" s="86"/>
      <c r="Z211" s="86"/>
      <c r="AA211" s="86"/>
      <c r="AB211" s="86"/>
      <c r="AC211" s="86"/>
      <c r="AD211" s="86"/>
      <c r="AE211" s="86"/>
      <c r="AF211" s="86"/>
      <c r="AG211" s="86"/>
      <c r="AH211" s="86"/>
      <c r="AI211" s="86"/>
      <c r="AJ211" s="86"/>
      <c r="AK211" s="86"/>
      <c r="AL211" s="86"/>
      <c r="AM211" s="86"/>
      <c r="AN211" s="86"/>
      <c r="AO211" s="86"/>
      <c r="AP211" s="86"/>
      <c r="AQ211" s="86"/>
      <c r="AR211" s="86"/>
      <c r="AS211" s="86"/>
      <c r="AT211" s="86"/>
      <c r="AU211" s="86"/>
      <c r="AV211" s="86"/>
      <c r="AW211" s="86"/>
      <c r="AX211" s="86"/>
      <c r="AY211" s="86"/>
      <c r="AZ211" s="86"/>
      <c r="BA211" s="86"/>
      <c r="BB211" s="86"/>
      <c r="BC211" s="86"/>
      <c r="BD211" s="86"/>
      <c r="BE211" s="86"/>
      <c r="BF211" s="86"/>
      <c r="BG211" s="86"/>
      <c r="BH211" s="86"/>
      <c r="BI211" s="86"/>
      <c r="BJ211" s="86"/>
      <c r="BK211" s="86"/>
      <c r="BL211" s="86"/>
      <c r="BM211" s="86"/>
      <c r="BN211" s="86"/>
      <c r="BO211" s="86"/>
      <c r="BP211" s="86"/>
      <c r="BQ211" s="86"/>
      <c r="BR211" s="86"/>
    </row>
    <row r="212" spans="1:70" ht="30.75" customHeight="1">
      <c r="A212" s="1805"/>
      <c r="F212" s="1807"/>
      <c r="G212" s="1807"/>
      <c r="I212" s="1807"/>
      <c r="J212" s="86"/>
      <c r="K212" s="86"/>
      <c r="L212" s="86"/>
      <c r="M212" s="86"/>
      <c r="N212" s="86"/>
      <c r="O212" s="86"/>
      <c r="P212" s="86"/>
      <c r="Q212" s="86"/>
      <c r="R212" s="86"/>
      <c r="S212" s="86"/>
      <c r="T212" s="86"/>
      <c r="U212" s="86"/>
      <c r="V212" s="86"/>
      <c r="W212" s="86"/>
      <c r="X212" s="86"/>
      <c r="Y212" s="86"/>
      <c r="Z212" s="86"/>
      <c r="AA212" s="86"/>
      <c r="AB212" s="86"/>
      <c r="AC212" s="86"/>
      <c r="AD212" s="86"/>
      <c r="AE212" s="86"/>
      <c r="AF212" s="86"/>
      <c r="AG212" s="86"/>
      <c r="AH212" s="86"/>
      <c r="AI212" s="86"/>
      <c r="AJ212" s="86"/>
      <c r="AK212" s="86"/>
      <c r="AL212" s="86"/>
      <c r="AM212" s="86"/>
      <c r="AN212" s="86"/>
      <c r="AO212" s="86"/>
      <c r="AP212" s="86"/>
      <c r="AQ212" s="86"/>
      <c r="AR212" s="86"/>
      <c r="AS212" s="86"/>
      <c r="AT212" s="86"/>
      <c r="AU212" s="86"/>
      <c r="AV212" s="86"/>
      <c r="AW212" s="86"/>
      <c r="AX212" s="86"/>
      <c r="AY212" s="86"/>
      <c r="AZ212" s="86"/>
      <c r="BA212" s="86"/>
      <c r="BB212" s="86"/>
      <c r="BC212" s="86"/>
      <c r="BD212" s="86"/>
      <c r="BE212" s="86"/>
      <c r="BF212" s="86"/>
      <c r="BG212" s="86"/>
      <c r="BH212" s="86"/>
      <c r="BI212" s="86"/>
      <c r="BJ212" s="86"/>
      <c r="BK212" s="86"/>
      <c r="BL212" s="86"/>
      <c r="BM212" s="86"/>
      <c r="BN212" s="86"/>
      <c r="BO212" s="86"/>
      <c r="BP212" s="86"/>
      <c r="BQ212" s="86"/>
      <c r="BR212" s="86"/>
    </row>
    <row r="213" spans="1:70" ht="30.75" customHeight="1">
      <c r="A213" s="1805"/>
      <c r="J213" s="86"/>
      <c r="K213" s="86"/>
      <c r="L213" s="86"/>
      <c r="M213" s="86"/>
      <c r="N213" s="86"/>
      <c r="O213" s="86"/>
      <c r="P213" s="86"/>
      <c r="Q213" s="86"/>
      <c r="R213" s="86"/>
      <c r="S213" s="86"/>
      <c r="T213" s="86"/>
      <c r="U213" s="86"/>
      <c r="V213" s="86"/>
      <c r="W213" s="86"/>
      <c r="X213" s="86"/>
      <c r="Y213" s="86"/>
      <c r="Z213" s="86"/>
      <c r="AA213" s="86"/>
      <c r="AB213" s="86"/>
      <c r="AC213" s="86"/>
      <c r="AD213" s="86"/>
      <c r="AE213" s="86"/>
      <c r="AF213" s="86"/>
      <c r="AG213" s="86"/>
      <c r="AH213" s="86"/>
      <c r="AI213" s="86"/>
      <c r="AJ213" s="86"/>
      <c r="AK213" s="86"/>
      <c r="AL213" s="86"/>
      <c r="AM213" s="86"/>
      <c r="AN213" s="86"/>
      <c r="AO213" s="86"/>
      <c r="AP213" s="86"/>
      <c r="AQ213" s="86"/>
      <c r="AR213" s="86"/>
      <c r="AS213" s="86"/>
      <c r="AT213" s="86"/>
      <c r="AU213" s="86"/>
      <c r="AV213" s="86"/>
      <c r="AW213" s="86"/>
      <c r="AX213" s="86"/>
      <c r="AY213" s="86"/>
      <c r="AZ213" s="86"/>
      <c r="BA213" s="86"/>
      <c r="BB213" s="86"/>
      <c r="BC213" s="86"/>
      <c r="BD213" s="86"/>
      <c r="BE213" s="86"/>
      <c r="BF213" s="86"/>
      <c r="BG213" s="86"/>
      <c r="BH213" s="86"/>
      <c r="BI213" s="86"/>
      <c r="BJ213" s="86"/>
      <c r="BK213" s="86"/>
      <c r="BL213" s="86"/>
      <c r="BM213" s="86"/>
      <c r="BN213" s="86"/>
      <c r="BO213" s="86"/>
      <c r="BP213" s="86"/>
      <c r="BQ213" s="86"/>
      <c r="BR213" s="86"/>
    </row>
    <row r="214" spans="1:70" ht="30.75" customHeight="1">
      <c r="A214" s="1805"/>
      <c r="J214" s="86"/>
      <c r="K214" s="86"/>
      <c r="L214" s="86"/>
      <c r="M214" s="86"/>
      <c r="N214" s="86"/>
      <c r="O214" s="86"/>
      <c r="P214" s="86"/>
      <c r="Q214" s="86"/>
      <c r="R214" s="86"/>
      <c r="S214" s="86"/>
      <c r="T214" s="86"/>
      <c r="U214" s="86"/>
      <c r="V214" s="86"/>
      <c r="W214" s="86"/>
      <c r="X214" s="86"/>
      <c r="Y214" s="86"/>
      <c r="Z214" s="86"/>
      <c r="AA214" s="86"/>
      <c r="AB214" s="86"/>
      <c r="AC214" s="86"/>
      <c r="AD214" s="86"/>
      <c r="AE214" s="86"/>
      <c r="AF214" s="86"/>
      <c r="AG214" s="86"/>
      <c r="AH214" s="86"/>
      <c r="AI214" s="86"/>
      <c r="AJ214" s="86"/>
      <c r="AK214" s="86"/>
      <c r="AL214" s="86"/>
      <c r="AM214" s="86"/>
      <c r="AN214" s="86"/>
      <c r="AO214" s="86"/>
      <c r="AP214" s="86"/>
      <c r="AQ214" s="86"/>
      <c r="AR214" s="86"/>
      <c r="AS214" s="86"/>
      <c r="AT214" s="86"/>
      <c r="AU214" s="86"/>
      <c r="AV214" s="86"/>
      <c r="AW214" s="86"/>
      <c r="AX214" s="86"/>
      <c r="AY214" s="86"/>
      <c r="AZ214" s="86"/>
      <c r="BA214" s="86"/>
      <c r="BB214" s="86"/>
      <c r="BC214" s="86"/>
      <c r="BD214" s="86"/>
      <c r="BE214" s="86"/>
      <c r="BF214" s="86"/>
      <c r="BG214" s="86"/>
      <c r="BH214" s="86"/>
      <c r="BI214" s="86"/>
      <c r="BJ214" s="86"/>
      <c r="BK214" s="86"/>
      <c r="BL214" s="86"/>
      <c r="BM214" s="86"/>
      <c r="BN214" s="86"/>
      <c r="BO214" s="86"/>
      <c r="BP214" s="86"/>
      <c r="BQ214" s="86"/>
      <c r="BR214" s="86"/>
    </row>
    <row r="215" spans="1:70" ht="30.75" customHeight="1">
      <c r="A215" s="1805"/>
      <c r="J215" s="86"/>
      <c r="K215" s="86"/>
      <c r="L215" s="86"/>
      <c r="M215" s="86"/>
      <c r="N215" s="86"/>
      <c r="O215" s="86"/>
      <c r="P215" s="86"/>
      <c r="Q215" s="86"/>
      <c r="R215" s="86"/>
      <c r="S215" s="86"/>
      <c r="T215" s="86"/>
      <c r="U215" s="86"/>
      <c r="V215" s="86"/>
      <c r="W215" s="86"/>
      <c r="X215" s="86"/>
      <c r="Y215" s="86"/>
      <c r="Z215" s="86"/>
      <c r="AA215" s="86"/>
      <c r="AB215" s="86"/>
      <c r="AC215" s="86"/>
      <c r="AD215" s="86"/>
      <c r="AE215" s="86"/>
      <c r="AF215" s="86"/>
      <c r="AG215" s="86"/>
      <c r="AH215" s="86"/>
      <c r="AI215" s="86"/>
      <c r="AJ215" s="86"/>
      <c r="AK215" s="86"/>
      <c r="AL215" s="86"/>
      <c r="AM215" s="86"/>
      <c r="AN215" s="86"/>
      <c r="AO215" s="86"/>
      <c r="AP215" s="86"/>
      <c r="AQ215" s="86"/>
      <c r="AR215" s="86"/>
      <c r="AS215" s="86"/>
      <c r="AT215" s="86"/>
      <c r="AU215" s="86"/>
      <c r="AV215" s="86"/>
      <c r="AW215" s="86"/>
      <c r="AX215" s="86"/>
      <c r="AY215" s="86"/>
      <c r="AZ215" s="86"/>
      <c r="BA215" s="86"/>
      <c r="BB215" s="86"/>
      <c r="BC215" s="86"/>
      <c r="BD215" s="86"/>
      <c r="BE215" s="86"/>
      <c r="BF215" s="86"/>
      <c r="BG215" s="86"/>
      <c r="BH215" s="86"/>
      <c r="BI215" s="86"/>
      <c r="BJ215" s="86"/>
      <c r="BK215" s="86"/>
      <c r="BL215" s="86"/>
      <c r="BM215" s="86"/>
      <c r="BN215" s="86"/>
      <c r="BO215" s="86"/>
      <c r="BP215" s="86"/>
      <c r="BQ215" s="86"/>
      <c r="BR215" s="86"/>
    </row>
    <row r="216" spans="1:70" ht="30.75" customHeight="1">
      <c r="A216" s="1805"/>
      <c r="E216" s="1715"/>
      <c r="J216" s="86"/>
      <c r="K216" s="86"/>
      <c r="L216" s="86"/>
      <c r="M216" s="86"/>
      <c r="N216" s="86"/>
      <c r="O216" s="86"/>
      <c r="P216" s="86"/>
      <c r="Q216" s="86"/>
      <c r="R216" s="86"/>
      <c r="S216" s="86"/>
      <c r="T216" s="86"/>
      <c r="U216" s="86"/>
      <c r="V216" s="86"/>
      <c r="W216" s="86"/>
      <c r="X216" s="86"/>
      <c r="Y216" s="86"/>
      <c r="Z216" s="86"/>
      <c r="AA216" s="86"/>
      <c r="AB216" s="86"/>
      <c r="AC216" s="86"/>
      <c r="AD216" s="86"/>
      <c r="AE216" s="86"/>
      <c r="AF216" s="86"/>
      <c r="AG216" s="86"/>
      <c r="AH216" s="86"/>
      <c r="AI216" s="86"/>
      <c r="AJ216" s="86"/>
      <c r="AK216" s="86"/>
      <c r="AL216" s="86"/>
      <c r="AM216" s="86"/>
      <c r="AN216" s="86"/>
      <c r="AO216" s="86"/>
      <c r="AP216" s="86"/>
      <c r="AQ216" s="86"/>
      <c r="AR216" s="86"/>
      <c r="AS216" s="86"/>
      <c r="AT216" s="86"/>
      <c r="AU216" s="86"/>
      <c r="AV216" s="86"/>
      <c r="AW216" s="86"/>
      <c r="AX216" s="86"/>
      <c r="AY216" s="86"/>
      <c r="AZ216" s="86"/>
      <c r="BA216" s="86"/>
      <c r="BB216" s="86"/>
      <c r="BC216" s="86"/>
      <c r="BD216" s="86"/>
      <c r="BE216" s="86"/>
      <c r="BF216" s="86"/>
      <c r="BG216" s="86"/>
      <c r="BH216" s="86"/>
      <c r="BI216" s="86"/>
      <c r="BJ216" s="86"/>
      <c r="BK216" s="86"/>
      <c r="BL216" s="86"/>
      <c r="BM216" s="86"/>
      <c r="BN216" s="86"/>
      <c r="BO216" s="86"/>
      <c r="BP216" s="86"/>
      <c r="BQ216" s="86"/>
      <c r="BR216" s="86"/>
    </row>
    <row r="217" spans="1:70" ht="30.75" customHeight="1">
      <c r="A217" s="1805"/>
      <c r="J217" s="86"/>
      <c r="K217" s="86"/>
      <c r="L217" s="86"/>
      <c r="M217" s="86"/>
      <c r="N217" s="86"/>
      <c r="O217" s="86"/>
      <c r="P217" s="86"/>
      <c r="Q217" s="86"/>
      <c r="R217" s="86"/>
      <c r="S217" s="86"/>
      <c r="T217" s="86"/>
      <c r="U217" s="86"/>
      <c r="V217" s="86"/>
      <c r="W217" s="86"/>
      <c r="X217" s="86"/>
      <c r="Y217" s="86"/>
      <c r="Z217" s="86"/>
      <c r="AA217" s="86"/>
      <c r="AB217" s="86"/>
      <c r="AC217" s="86"/>
      <c r="AD217" s="86"/>
      <c r="AE217" s="86"/>
      <c r="AF217" s="86"/>
      <c r="AG217" s="86"/>
      <c r="AH217" s="86"/>
      <c r="AI217" s="86"/>
      <c r="AJ217" s="86"/>
      <c r="AK217" s="86"/>
      <c r="AL217" s="86"/>
      <c r="AM217" s="86"/>
      <c r="AN217" s="86"/>
      <c r="AO217" s="86"/>
      <c r="AP217" s="86"/>
      <c r="AQ217" s="86"/>
      <c r="AR217" s="86"/>
      <c r="AS217" s="86"/>
      <c r="AT217" s="86"/>
      <c r="AU217" s="86"/>
      <c r="AV217" s="86"/>
      <c r="AW217" s="86"/>
      <c r="AX217" s="86"/>
      <c r="AY217" s="86"/>
      <c r="AZ217" s="86"/>
      <c r="BA217" s="86"/>
      <c r="BB217" s="86"/>
      <c r="BC217" s="86"/>
      <c r="BD217" s="86"/>
      <c r="BE217" s="86"/>
      <c r="BF217" s="86"/>
      <c r="BG217" s="86"/>
      <c r="BH217" s="86"/>
      <c r="BI217" s="86"/>
      <c r="BJ217" s="86"/>
      <c r="BK217" s="86"/>
      <c r="BL217" s="86"/>
      <c r="BM217" s="86"/>
      <c r="BN217" s="86"/>
      <c r="BO217" s="86"/>
      <c r="BP217" s="86"/>
      <c r="BQ217" s="86"/>
      <c r="BR217" s="86"/>
    </row>
    <row r="218" spans="1:70" ht="30.75" customHeight="1">
      <c r="A218" s="1805"/>
      <c r="J218" s="86"/>
      <c r="K218" s="86"/>
      <c r="L218" s="86"/>
      <c r="M218" s="86"/>
      <c r="N218" s="86"/>
      <c r="O218" s="86"/>
      <c r="P218" s="86"/>
      <c r="Q218" s="86"/>
      <c r="R218" s="86"/>
      <c r="S218" s="86"/>
      <c r="T218" s="86"/>
      <c r="U218" s="86"/>
      <c r="V218" s="86"/>
      <c r="W218" s="86"/>
      <c r="X218" s="86"/>
      <c r="Y218" s="86"/>
      <c r="Z218" s="86"/>
      <c r="AA218" s="86"/>
      <c r="AB218" s="86"/>
      <c r="AC218" s="86"/>
      <c r="AD218" s="86"/>
      <c r="AE218" s="86"/>
      <c r="AF218" s="86"/>
      <c r="AG218" s="86"/>
      <c r="AH218" s="86"/>
      <c r="AI218" s="86"/>
      <c r="AJ218" s="86"/>
      <c r="AK218" s="86"/>
      <c r="AL218" s="86"/>
      <c r="AM218" s="86"/>
      <c r="AN218" s="86"/>
      <c r="AO218" s="86"/>
      <c r="AP218" s="86"/>
      <c r="AQ218" s="86"/>
      <c r="AR218" s="86"/>
      <c r="AS218" s="86"/>
      <c r="AT218" s="86"/>
      <c r="AU218" s="86"/>
      <c r="AV218" s="86"/>
      <c r="AW218" s="86"/>
      <c r="AX218" s="86"/>
      <c r="AY218" s="86"/>
      <c r="AZ218" s="86"/>
      <c r="BA218" s="86"/>
      <c r="BB218" s="86"/>
      <c r="BC218" s="86"/>
      <c r="BD218" s="86"/>
      <c r="BE218" s="86"/>
      <c r="BF218" s="86"/>
      <c r="BG218" s="86"/>
      <c r="BH218" s="86"/>
      <c r="BI218" s="86"/>
      <c r="BJ218" s="86"/>
      <c r="BK218" s="86"/>
      <c r="BL218" s="86"/>
      <c r="BM218" s="86"/>
      <c r="BN218" s="86"/>
      <c r="BO218" s="86"/>
      <c r="BP218" s="86"/>
      <c r="BQ218" s="86"/>
      <c r="BR218" s="86"/>
    </row>
    <row r="219" spans="1:70" ht="30.75" customHeight="1">
      <c r="A219" s="1805"/>
      <c r="J219" s="86"/>
      <c r="K219" s="86"/>
      <c r="L219" s="86"/>
      <c r="M219" s="86"/>
      <c r="N219" s="86"/>
      <c r="O219" s="86"/>
      <c r="P219" s="86"/>
      <c r="Q219" s="86"/>
      <c r="R219" s="86"/>
      <c r="S219" s="86"/>
      <c r="T219" s="86"/>
      <c r="U219" s="86"/>
      <c r="V219" s="86"/>
      <c r="W219" s="86"/>
      <c r="X219" s="86"/>
      <c r="Y219" s="86"/>
      <c r="Z219" s="86"/>
      <c r="AA219" s="86"/>
      <c r="AB219" s="86"/>
      <c r="AC219" s="86"/>
      <c r="AD219" s="86"/>
      <c r="AE219" s="86"/>
      <c r="AF219" s="86"/>
      <c r="AG219" s="86"/>
      <c r="AH219" s="86"/>
      <c r="AI219" s="86"/>
      <c r="AJ219" s="86"/>
      <c r="AK219" s="86"/>
      <c r="AL219" s="86"/>
      <c r="AM219" s="86"/>
      <c r="AN219" s="86"/>
      <c r="AO219" s="86"/>
      <c r="AP219" s="86"/>
      <c r="AQ219" s="86"/>
      <c r="AR219" s="86"/>
      <c r="AS219" s="86"/>
      <c r="AT219" s="86"/>
      <c r="AU219" s="86"/>
      <c r="AV219" s="86"/>
      <c r="AW219" s="86"/>
      <c r="AX219" s="86"/>
      <c r="AY219" s="86"/>
      <c r="AZ219" s="86"/>
      <c r="BA219" s="86"/>
      <c r="BB219" s="86"/>
      <c r="BC219" s="86"/>
      <c r="BD219" s="86"/>
      <c r="BE219" s="86"/>
      <c r="BF219" s="86"/>
      <c r="BG219" s="86"/>
      <c r="BH219" s="86"/>
      <c r="BI219" s="86"/>
      <c r="BJ219" s="86"/>
      <c r="BK219" s="86"/>
      <c r="BL219" s="86"/>
      <c r="BM219" s="86"/>
      <c r="BN219" s="86"/>
      <c r="BO219" s="86"/>
      <c r="BP219" s="86"/>
      <c r="BQ219" s="86"/>
      <c r="BR219" s="86"/>
    </row>
    <row r="220" spans="1:70" ht="30.75" customHeight="1">
      <c r="A220" s="1805"/>
      <c r="J220" s="86"/>
      <c r="K220" s="86"/>
      <c r="L220" s="86"/>
      <c r="M220" s="86"/>
      <c r="N220" s="86"/>
      <c r="O220" s="86"/>
      <c r="P220" s="86"/>
      <c r="Q220" s="86"/>
      <c r="R220" s="86"/>
      <c r="S220" s="86"/>
      <c r="T220" s="86"/>
      <c r="U220" s="86"/>
      <c r="V220" s="86"/>
      <c r="W220" s="86"/>
      <c r="X220" s="86"/>
      <c r="Y220" s="86"/>
      <c r="Z220" s="86"/>
      <c r="AA220" s="86"/>
      <c r="AB220" s="86"/>
      <c r="AC220" s="86"/>
      <c r="AD220" s="86"/>
      <c r="AE220" s="86"/>
      <c r="AF220" s="86"/>
      <c r="AG220" s="86"/>
      <c r="AH220" s="86"/>
      <c r="AI220" s="86"/>
      <c r="AJ220" s="86"/>
      <c r="AK220" s="86"/>
      <c r="AL220" s="86"/>
      <c r="AM220" s="86"/>
      <c r="AN220" s="86"/>
      <c r="AO220" s="86"/>
      <c r="AP220" s="86"/>
      <c r="AQ220" s="86"/>
      <c r="AR220" s="86"/>
      <c r="AS220" s="86"/>
      <c r="AT220" s="86"/>
      <c r="AU220" s="86"/>
      <c r="AV220" s="86"/>
      <c r="AW220" s="86"/>
      <c r="AX220" s="86"/>
      <c r="AY220" s="86"/>
      <c r="AZ220" s="86"/>
      <c r="BA220" s="86"/>
      <c r="BB220" s="86"/>
      <c r="BC220" s="86"/>
      <c r="BD220" s="86"/>
      <c r="BE220" s="86"/>
      <c r="BF220" s="86"/>
      <c r="BG220" s="86"/>
      <c r="BH220" s="86"/>
      <c r="BI220" s="86"/>
      <c r="BJ220" s="86"/>
      <c r="BK220" s="86"/>
      <c r="BL220" s="86"/>
      <c r="BM220" s="86"/>
      <c r="BN220" s="86"/>
      <c r="BO220" s="86"/>
      <c r="BP220" s="86"/>
      <c r="BQ220" s="86"/>
      <c r="BR220" s="86"/>
    </row>
    <row r="221" spans="1:70" ht="30.75" customHeight="1">
      <c r="A221" s="1805"/>
      <c r="J221" s="86"/>
      <c r="K221" s="86"/>
      <c r="L221" s="86"/>
      <c r="M221" s="86"/>
      <c r="N221" s="86"/>
      <c r="O221" s="86"/>
      <c r="P221" s="86"/>
      <c r="Q221" s="86"/>
      <c r="R221" s="86"/>
      <c r="S221" s="86"/>
      <c r="T221" s="86"/>
      <c r="U221" s="86"/>
      <c r="V221" s="86"/>
      <c r="W221" s="86"/>
      <c r="X221" s="86"/>
      <c r="Y221" s="86"/>
      <c r="Z221" s="86"/>
      <c r="AA221" s="86"/>
      <c r="AB221" s="86"/>
      <c r="AC221" s="86"/>
      <c r="AD221" s="86"/>
      <c r="AE221" s="86"/>
      <c r="AF221" s="86"/>
      <c r="AG221" s="86"/>
      <c r="AH221" s="86"/>
      <c r="AI221" s="86"/>
      <c r="AJ221" s="86"/>
      <c r="AK221" s="86"/>
      <c r="AL221" s="86"/>
      <c r="AM221" s="86"/>
      <c r="AN221" s="86"/>
      <c r="AO221" s="86"/>
      <c r="AP221" s="86"/>
      <c r="AQ221" s="86"/>
      <c r="AR221" s="86"/>
      <c r="AS221" s="86"/>
      <c r="AT221" s="86"/>
      <c r="AU221" s="86"/>
      <c r="AV221" s="86"/>
      <c r="AW221" s="86"/>
      <c r="AX221" s="86"/>
      <c r="AY221" s="86"/>
      <c r="AZ221" s="86"/>
      <c r="BA221" s="86"/>
      <c r="BB221" s="86"/>
      <c r="BC221" s="86"/>
      <c r="BD221" s="86"/>
      <c r="BE221" s="86"/>
      <c r="BF221" s="86"/>
      <c r="BG221" s="86"/>
      <c r="BH221" s="86"/>
      <c r="BI221" s="86"/>
      <c r="BJ221" s="86"/>
      <c r="BK221" s="86"/>
      <c r="BL221" s="86"/>
      <c r="BM221" s="86"/>
      <c r="BN221" s="86"/>
      <c r="BO221" s="86"/>
      <c r="BP221" s="86"/>
      <c r="BQ221" s="86"/>
      <c r="BR221" s="86"/>
    </row>
    <row r="222" spans="1:70" ht="30.75" customHeight="1">
      <c r="A222" s="1805"/>
      <c r="J222" s="86"/>
      <c r="K222" s="86"/>
      <c r="L222" s="86"/>
      <c r="M222" s="86"/>
      <c r="N222" s="86"/>
      <c r="O222" s="86"/>
      <c r="P222" s="86"/>
      <c r="Q222" s="86"/>
      <c r="R222" s="86"/>
      <c r="S222" s="86"/>
      <c r="T222" s="86"/>
      <c r="U222" s="86"/>
      <c r="V222" s="86"/>
      <c r="W222" s="86"/>
      <c r="X222" s="86"/>
      <c r="Y222" s="86"/>
      <c r="Z222" s="86"/>
      <c r="AA222" s="86"/>
      <c r="AB222" s="86"/>
      <c r="AC222" s="86"/>
      <c r="AD222" s="86"/>
      <c r="AE222" s="86"/>
      <c r="AF222" s="86"/>
      <c r="AG222" s="86"/>
      <c r="AH222" s="86"/>
      <c r="AI222" s="86"/>
      <c r="AJ222" s="86"/>
      <c r="AK222" s="86"/>
      <c r="AL222" s="86"/>
      <c r="AM222" s="86"/>
      <c r="AN222" s="86"/>
      <c r="AO222" s="86"/>
      <c r="AP222" s="86"/>
      <c r="AQ222" s="86"/>
      <c r="AR222" s="86"/>
      <c r="AS222" s="86"/>
      <c r="AT222" s="86"/>
      <c r="AU222" s="86"/>
      <c r="AV222" s="86"/>
      <c r="AW222" s="86"/>
      <c r="AX222" s="86"/>
      <c r="AY222" s="86"/>
      <c r="AZ222" s="86"/>
      <c r="BA222" s="86"/>
      <c r="BB222" s="86"/>
      <c r="BC222" s="86"/>
      <c r="BD222" s="86"/>
      <c r="BE222" s="86"/>
      <c r="BF222" s="86"/>
      <c r="BG222" s="86"/>
      <c r="BH222" s="86"/>
      <c r="BI222" s="86"/>
      <c r="BJ222" s="86"/>
      <c r="BK222" s="86"/>
      <c r="BL222" s="86"/>
      <c r="BM222" s="86"/>
      <c r="BN222" s="86"/>
      <c r="BO222" s="86"/>
      <c r="BP222" s="86"/>
      <c r="BQ222" s="86"/>
      <c r="BR222" s="86"/>
    </row>
    <row r="223" spans="1:70" ht="30.75" customHeight="1">
      <c r="A223" s="1805"/>
      <c r="J223" s="86"/>
      <c r="K223" s="86"/>
      <c r="L223" s="86"/>
      <c r="M223" s="86"/>
      <c r="N223" s="86"/>
      <c r="O223" s="86"/>
      <c r="P223" s="86"/>
      <c r="Q223" s="86"/>
      <c r="R223" s="86"/>
      <c r="S223" s="86"/>
      <c r="T223" s="86"/>
      <c r="U223" s="86"/>
      <c r="V223" s="86"/>
      <c r="W223" s="86"/>
      <c r="X223" s="86"/>
      <c r="Y223" s="86"/>
      <c r="Z223" s="86"/>
      <c r="AA223" s="86"/>
      <c r="AB223" s="86"/>
      <c r="AC223" s="86"/>
      <c r="AD223" s="86"/>
      <c r="AE223" s="86"/>
      <c r="AF223" s="86"/>
      <c r="AG223" s="86"/>
      <c r="AH223" s="86"/>
      <c r="AI223" s="86"/>
      <c r="AJ223" s="86"/>
      <c r="AK223" s="86"/>
      <c r="AL223" s="86"/>
      <c r="AM223" s="86"/>
      <c r="AN223" s="86"/>
      <c r="AO223" s="86"/>
      <c r="AP223" s="86"/>
      <c r="AQ223" s="86"/>
      <c r="AR223" s="86"/>
      <c r="AS223" s="86"/>
      <c r="AT223" s="86"/>
      <c r="AU223" s="86"/>
      <c r="AV223" s="86"/>
      <c r="AW223" s="86"/>
      <c r="AX223" s="86"/>
      <c r="AY223" s="86"/>
      <c r="AZ223" s="86"/>
      <c r="BA223" s="86"/>
      <c r="BB223" s="86"/>
      <c r="BC223" s="86"/>
      <c r="BD223" s="86"/>
      <c r="BE223" s="86"/>
      <c r="BF223" s="86"/>
      <c r="BG223" s="86"/>
      <c r="BH223" s="86"/>
      <c r="BI223" s="86"/>
      <c r="BJ223" s="86"/>
      <c r="BK223" s="86"/>
      <c r="BL223" s="86"/>
      <c r="BM223" s="86"/>
      <c r="BN223" s="86"/>
      <c r="BO223" s="86"/>
      <c r="BP223" s="86"/>
      <c r="BQ223" s="86"/>
      <c r="BR223" s="86"/>
    </row>
    <row r="224" spans="1:70" ht="30.75" customHeight="1">
      <c r="A224" s="1805"/>
      <c r="J224" s="86"/>
      <c r="K224" s="86"/>
      <c r="L224" s="86"/>
      <c r="M224" s="86"/>
      <c r="N224" s="86"/>
      <c r="O224" s="86"/>
      <c r="P224" s="86"/>
      <c r="Q224" s="86"/>
      <c r="R224" s="86"/>
      <c r="S224" s="86"/>
      <c r="T224" s="86"/>
      <c r="U224" s="86"/>
      <c r="V224" s="86"/>
      <c r="W224" s="86"/>
      <c r="X224" s="86"/>
      <c r="Y224" s="86"/>
      <c r="Z224" s="86"/>
      <c r="AA224" s="86"/>
      <c r="AB224" s="86"/>
      <c r="AC224" s="86"/>
      <c r="AD224" s="86"/>
      <c r="AE224" s="86"/>
      <c r="AF224" s="86"/>
      <c r="AG224" s="86"/>
      <c r="AH224" s="86"/>
      <c r="AI224" s="86"/>
      <c r="AJ224" s="86"/>
      <c r="AK224" s="86"/>
      <c r="AL224" s="86"/>
      <c r="AM224" s="86"/>
      <c r="AN224" s="86"/>
      <c r="AO224" s="86"/>
      <c r="AP224" s="86"/>
      <c r="AQ224" s="86"/>
      <c r="AR224" s="86"/>
      <c r="AS224" s="86"/>
      <c r="AT224" s="86"/>
      <c r="AU224" s="86"/>
      <c r="AV224" s="86"/>
      <c r="AW224" s="86"/>
      <c r="AX224" s="86"/>
      <c r="AY224" s="86"/>
      <c r="AZ224" s="86"/>
      <c r="BA224" s="86"/>
      <c r="BB224" s="86"/>
      <c r="BC224" s="86"/>
      <c r="BD224" s="86"/>
      <c r="BE224" s="86"/>
      <c r="BF224" s="86"/>
      <c r="BG224" s="86"/>
      <c r="BH224" s="86"/>
      <c r="BI224" s="86"/>
      <c r="BJ224" s="86"/>
      <c r="BK224" s="86"/>
      <c r="BL224" s="86"/>
      <c r="BM224" s="86"/>
      <c r="BN224" s="86"/>
      <c r="BO224" s="86"/>
      <c r="BP224" s="86"/>
      <c r="BQ224" s="86"/>
      <c r="BR224" s="86"/>
    </row>
    <row r="225" spans="1:70" ht="30.75" customHeight="1">
      <c r="A225" s="1805"/>
      <c r="J225" s="86"/>
      <c r="K225" s="86"/>
      <c r="L225" s="86"/>
      <c r="M225" s="86"/>
      <c r="N225" s="86"/>
      <c r="O225" s="86"/>
      <c r="P225" s="86"/>
      <c r="Q225" s="86"/>
      <c r="R225" s="86"/>
      <c r="S225" s="86"/>
      <c r="T225" s="86"/>
      <c r="U225" s="86"/>
      <c r="V225" s="86"/>
      <c r="W225" s="86"/>
      <c r="X225" s="86"/>
      <c r="Y225" s="86"/>
      <c r="Z225" s="86"/>
      <c r="AA225" s="86"/>
      <c r="AB225" s="86"/>
      <c r="AC225" s="86"/>
      <c r="AD225" s="86"/>
      <c r="AE225" s="86"/>
      <c r="AF225" s="86"/>
      <c r="AG225" s="86"/>
      <c r="AH225" s="86"/>
      <c r="AI225" s="86"/>
      <c r="AJ225" s="86"/>
      <c r="AK225" s="86"/>
      <c r="AL225" s="86"/>
      <c r="AM225" s="86"/>
      <c r="AN225" s="86"/>
      <c r="AO225" s="86"/>
      <c r="AP225" s="86"/>
      <c r="AQ225" s="86"/>
      <c r="AR225" s="86"/>
      <c r="AS225" s="86"/>
      <c r="AT225" s="86"/>
      <c r="AU225" s="86"/>
      <c r="AV225" s="86"/>
      <c r="AW225" s="86"/>
      <c r="AX225" s="86"/>
      <c r="AY225" s="86"/>
      <c r="AZ225" s="86"/>
      <c r="BA225" s="86"/>
      <c r="BB225" s="86"/>
      <c r="BC225" s="86"/>
      <c r="BD225" s="86"/>
      <c r="BE225" s="86"/>
      <c r="BF225" s="86"/>
      <c r="BG225" s="86"/>
      <c r="BH225" s="86"/>
      <c r="BI225" s="86"/>
      <c r="BJ225" s="86"/>
      <c r="BK225" s="86"/>
      <c r="BL225" s="86"/>
      <c r="BM225" s="86"/>
      <c r="BN225" s="86"/>
      <c r="BO225" s="86"/>
      <c r="BP225" s="86"/>
      <c r="BQ225" s="86"/>
      <c r="BR225" s="86"/>
    </row>
    <row r="226" spans="1:70" ht="30.75" customHeight="1">
      <c r="A226" s="1805"/>
      <c r="B226" s="1715"/>
      <c r="C226" s="1715"/>
      <c r="D226" s="1715"/>
      <c r="J226" s="86"/>
      <c r="K226" s="86"/>
      <c r="L226" s="86"/>
      <c r="M226" s="86"/>
      <c r="N226" s="86"/>
      <c r="O226" s="86"/>
      <c r="P226" s="86"/>
      <c r="Q226" s="86"/>
      <c r="R226" s="86"/>
      <c r="S226" s="86"/>
      <c r="T226" s="86"/>
      <c r="U226" s="86"/>
      <c r="V226" s="86"/>
      <c r="W226" s="86"/>
      <c r="X226" s="86"/>
      <c r="Y226" s="86"/>
      <c r="Z226" s="86"/>
      <c r="AA226" s="86"/>
      <c r="AB226" s="86"/>
      <c r="AC226" s="86"/>
      <c r="AD226" s="86"/>
      <c r="AE226" s="86"/>
      <c r="AF226" s="86"/>
      <c r="AG226" s="86"/>
      <c r="AH226" s="86"/>
      <c r="AI226" s="86"/>
      <c r="AJ226" s="86"/>
      <c r="AK226" s="86"/>
      <c r="AL226" s="86"/>
      <c r="AM226" s="86"/>
      <c r="AN226" s="86"/>
      <c r="AO226" s="86"/>
      <c r="AP226" s="86"/>
      <c r="AQ226" s="86"/>
      <c r="AR226" s="86"/>
      <c r="AS226" s="86"/>
      <c r="AT226" s="86"/>
      <c r="AU226" s="86"/>
      <c r="AV226" s="86"/>
      <c r="AW226" s="86"/>
      <c r="AX226" s="86"/>
      <c r="AY226" s="86"/>
      <c r="AZ226" s="86"/>
      <c r="BA226" s="86"/>
      <c r="BB226" s="86"/>
      <c r="BC226" s="86"/>
      <c r="BD226" s="86"/>
      <c r="BE226" s="86"/>
      <c r="BF226" s="86"/>
      <c r="BG226" s="86"/>
      <c r="BH226" s="86"/>
      <c r="BI226" s="86"/>
      <c r="BJ226" s="86"/>
      <c r="BK226" s="86"/>
      <c r="BL226" s="86"/>
      <c r="BM226" s="86"/>
      <c r="BN226" s="86"/>
      <c r="BO226" s="86"/>
      <c r="BP226" s="86"/>
      <c r="BQ226" s="86"/>
      <c r="BR226" s="86"/>
    </row>
    <row r="227" spans="1:70" ht="30.75" customHeight="1">
      <c r="A227" s="1805"/>
      <c r="F227" s="1813"/>
      <c r="G227" s="1813"/>
      <c r="J227" s="86"/>
      <c r="K227" s="86"/>
      <c r="L227" s="86"/>
      <c r="M227" s="86"/>
      <c r="N227" s="86"/>
      <c r="O227" s="86"/>
      <c r="P227" s="86"/>
      <c r="Q227" s="86"/>
      <c r="R227" s="86"/>
      <c r="S227" s="86"/>
      <c r="T227" s="86"/>
      <c r="U227" s="86"/>
      <c r="V227" s="86"/>
      <c r="W227" s="86"/>
      <c r="X227" s="86"/>
      <c r="Y227" s="86"/>
      <c r="Z227" s="86"/>
      <c r="AA227" s="86"/>
      <c r="AB227" s="86"/>
      <c r="AC227" s="86"/>
      <c r="AD227" s="86"/>
      <c r="AE227" s="86"/>
      <c r="AF227" s="86"/>
      <c r="AG227" s="86"/>
      <c r="AH227" s="86"/>
      <c r="AI227" s="86"/>
      <c r="AJ227" s="86"/>
      <c r="AK227" s="86"/>
      <c r="AL227" s="86"/>
      <c r="AM227" s="86"/>
      <c r="AN227" s="86"/>
      <c r="AO227" s="86"/>
      <c r="AP227" s="86"/>
      <c r="AQ227" s="86"/>
      <c r="AR227" s="86"/>
      <c r="AS227" s="86"/>
      <c r="AT227" s="86"/>
      <c r="AU227" s="86"/>
      <c r="AV227" s="86"/>
      <c r="AW227" s="86"/>
      <c r="AX227" s="86"/>
      <c r="AY227" s="86"/>
      <c r="AZ227" s="86"/>
      <c r="BA227" s="86"/>
      <c r="BB227" s="86"/>
      <c r="BC227" s="86"/>
      <c r="BD227" s="86"/>
      <c r="BE227" s="86"/>
      <c r="BF227" s="86"/>
      <c r="BG227" s="86"/>
      <c r="BH227" s="86"/>
      <c r="BI227" s="86"/>
      <c r="BJ227" s="86"/>
      <c r="BK227" s="86"/>
      <c r="BL227" s="86"/>
      <c r="BM227" s="86"/>
      <c r="BN227" s="86"/>
      <c r="BO227" s="86"/>
      <c r="BP227" s="86"/>
      <c r="BQ227" s="86"/>
      <c r="BR227" s="86"/>
    </row>
    <row r="228" spans="1:70" ht="30.75" customHeight="1">
      <c r="B228" s="1715"/>
      <c r="N228" s="86"/>
      <c r="S228" s="86"/>
      <c r="X228" s="86"/>
      <c r="AC228" s="86"/>
      <c r="AH228" s="86"/>
      <c r="AM228" s="86"/>
      <c r="AR228" s="86"/>
      <c r="AW228" s="86"/>
      <c r="BB228" s="86"/>
      <c r="BG228" s="86"/>
      <c r="BL228" s="86"/>
      <c r="BQ228" s="86"/>
    </row>
    <row r="229" spans="1:70" ht="30.75" customHeight="1">
      <c r="B229" s="1715"/>
      <c r="J229" s="86"/>
      <c r="K229" s="86"/>
      <c r="L229" s="86"/>
      <c r="M229" s="86"/>
      <c r="N229" s="86"/>
      <c r="O229" s="86"/>
      <c r="P229" s="86"/>
      <c r="Q229" s="86"/>
      <c r="R229" s="86"/>
      <c r="S229" s="86"/>
      <c r="T229" s="86"/>
      <c r="U229" s="86"/>
      <c r="V229" s="86"/>
      <c r="W229" s="86"/>
      <c r="X229" s="86"/>
      <c r="Y229" s="86"/>
      <c r="Z229" s="86"/>
      <c r="AA229" s="86"/>
      <c r="AB229" s="86"/>
      <c r="AC229" s="86"/>
      <c r="AD229" s="86"/>
      <c r="AE229" s="86"/>
      <c r="AF229" s="86"/>
      <c r="AG229" s="86"/>
      <c r="AH229" s="86"/>
      <c r="AI229" s="86"/>
      <c r="AJ229" s="86"/>
      <c r="AK229" s="86"/>
      <c r="AL229" s="86"/>
      <c r="AM229" s="86"/>
      <c r="AN229" s="86"/>
      <c r="AO229" s="86"/>
      <c r="AP229" s="86"/>
      <c r="AQ229" s="86"/>
      <c r="AR229" s="86"/>
      <c r="AS229" s="86"/>
      <c r="AT229" s="86"/>
      <c r="AU229" s="86"/>
      <c r="AV229" s="86"/>
      <c r="AW229" s="86"/>
      <c r="AX229" s="86"/>
      <c r="AY229" s="86"/>
      <c r="AZ229" s="86"/>
      <c r="BA229" s="86"/>
      <c r="BB229" s="86"/>
      <c r="BC229" s="86"/>
      <c r="BD229" s="86"/>
      <c r="BE229" s="86"/>
      <c r="BF229" s="86"/>
      <c r="BG229" s="86"/>
      <c r="BH229" s="86"/>
      <c r="BI229" s="86"/>
      <c r="BJ229" s="86"/>
      <c r="BK229" s="86"/>
      <c r="BL229" s="86"/>
      <c r="BM229" s="86"/>
      <c r="BN229" s="86"/>
      <c r="BO229" s="86"/>
      <c r="BP229" s="86"/>
      <c r="BQ229" s="86"/>
      <c r="BR229" s="86"/>
    </row>
    <row r="230" spans="1:70" ht="30.75" customHeight="1">
      <c r="B230" s="1715"/>
    </row>
    <row r="231" spans="1:70" ht="30.75" customHeight="1">
      <c r="B231" s="1812"/>
      <c r="C231" s="1812"/>
      <c r="D231" s="1812"/>
      <c r="E231" s="1812"/>
    </row>
    <row r="232" spans="1:70" ht="19.5" customHeight="1"/>
    <row r="233" spans="1:70" ht="19.5" customHeight="1"/>
    <row r="234" spans="1:70" ht="19.5" customHeight="1"/>
    <row r="235" spans="1:70" ht="19.5" customHeight="1"/>
    <row r="236" spans="1:70" ht="19.5" customHeight="1"/>
    <row r="237" spans="1:70" ht="19.5" customHeight="1"/>
    <row r="238" spans="1:70" ht="19.5" customHeight="1"/>
    <row r="239" spans="1:70" ht="19.5" customHeight="1"/>
    <row r="240" spans="1:70" ht="19.5" customHeight="1"/>
    <row r="241" ht="19.5" customHeight="1"/>
  </sheetData>
  <mergeCells count="24">
    <mergeCell ref="B50:H50"/>
    <mergeCell ref="B51:H51"/>
    <mergeCell ref="E11:E12"/>
    <mergeCell ref="E22:E23"/>
    <mergeCell ref="E25:E26"/>
    <mergeCell ref="E38:E41"/>
    <mergeCell ref="E42:E45"/>
    <mergeCell ref="B49:H49"/>
    <mergeCell ref="AX5:BB5"/>
    <mergeCell ref="BC5:BG5"/>
    <mergeCell ref="BH5:BL5"/>
    <mergeCell ref="BM5:BQ5"/>
    <mergeCell ref="E6:H6"/>
    <mergeCell ref="E8:E9"/>
    <mergeCell ref="BO4:BR4"/>
    <mergeCell ref="A5:I5"/>
    <mergeCell ref="J5:N5"/>
    <mergeCell ref="O5:S5"/>
    <mergeCell ref="T5:X5"/>
    <mergeCell ref="Y5:AC5"/>
    <mergeCell ref="AD5:AH5"/>
    <mergeCell ref="AI5:AM5"/>
    <mergeCell ref="AN5:AR5"/>
    <mergeCell ref="AS5:AW5"/>
  </mergeCells>
  <phoneticPr fontId="3"/>
  <pageMargins left="0.59055118110236227" right="0.39370078740157483" top="0.78740157480314965" bottom="0.59055118110236227" header="0.98425196850393704" footer="0.78740157480314965"/>
  <pageSetup paperSize="8" scale="51" fitToWidth="0" orientation="landscape" r:id="rId1"/>
  <headerFooter alignWithMargins="0">
    <oddHeader>&amp;L&amp;24  ② 港湾別・品目別船舶積卸実績</oddHeader>
  </headerFooter>
  <rowBreaks count="1" manualBreakCount="1">
    <brk id="52" max="69" man="1"/>
  </rowBreaks>
  <colBreaks count="2" manualBreakCount="2">
    <brk id="34" max="1048575" man="1"/>
    <brk id="5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4753" r:id="rId4" name="Button 1">
              <controlPr defaultSize="0" print="0" autoFill="0" autoLine="0" autoPict="0">
                <anchor moveWithCells="1" sizeWithCells="1">
                  <from>
                    <xdr:col>23</xdr:col>
                    <xdr:colOff>676275</xdr:colOff>
                    <xdr:row>48</xdr:row>
                    <xdr:rowOff>0</xdr:rowOff>
                  </from>
                  <to>
                    <xdr:col>24</xdr:col>
                    <xdr:colOff>76200</xdr:colOff>
                    <xdr:row>48</xdr:row>
                    <xdr:rowOff>0</xdr:rowOff>
                  </to>
                </anchor>
              </controlPr>
            </control>
          </mc:Choice>
        </mc:AlternateContent>
        <mc:AlternateContent xmlns:mc="http://schemas.openxmlformats.org/markup-compatibility/2006">
          <mc:Choice Requires="x14">
            <control shapeId="74754" r:id="rId5" name="Button 2">
              <controlPr defaultSize="0" print="0" autoFill="0" autoLine="0" autoPict="0">
                <anchor moveWithCells="1" sizeWithCells="1">
                  <from>
                    <xdr:col>23</xdr:col>
                    <xdr:colOff>676275</xdr:colOff>
                    <xdr:row>102</xdr:row>
                    <xdr:rowOff>0</xdr:rowOff>
                  </from>
                  <to>
                    <xdr:col>24</xdr:col>
                    <xdr:colOff>76200</xdr:colOff>
                    <xdr:row>102</xdr:row>
                    <xdr:rowOff>0</xdr:rowOff>
                  </to>
                </anchor>
              </controlPr>
            </control>
          </mc:Choice>
        </mc:AlternateContent>
        <mc:AlternateContent xmlns:mc="http://schemas.openxmlformats.org/markup-compatibility/2006">
          <mc:Choice Requires="x14">
            <control shapeId="74755" r:id="rId6" name="Button 3">
              <controlPr defaultSize="0" print="0" autoFill="0" autoLine="0" autoPict="0">
                <anchor moveWithCells="1" sizeWithCells="1">
                  <from>
                    <xdr:col>23</xdr:col>
                    <xdr:colOff>676275</xdr:colOff>
                    <xdr:row>175</xdr:row>
                    <xdr:rowOff>0</xdr:rowOff>
                  </from>
                  <to>
                    <xdr:col>24</xdr:col>
                    <xdr:colOff>76200</xdr:colOff>
                    <xdr:row>175</xdr:row>
                    <xdr:rowOff>0</xdr:rowOff>
                  </to>
                </anchor>
              </controlPr>
            </control>
          </mc:Choice>
        </mc:AlternateContent>
        <mc:AlternateContent xmlns:mc="http://schemas.openxmlformats.org/markup-compatibility/2006">
          <mc:Choice Requires="x14">
            <control shapeId="74756" r:id="rId7" name="Button 4">
              <controlPr defaultSize="0" print="0" autoFill="0" autoLine="0" autoPict="0">
                <anchor moveWithCells="1" sizeWithCells="1">
                  <from>
                    <xdr:col>13</xdr:col>
                    <xdr:colOff>676275</xdr:colOff>
                    <xdr:row>227</xdr:row>
                    <xdr:rowOff>0</xdr:rowOff>
                  </from>
                  <to>
                    <xdr:col>14</xdr:col>
                    <xdr:colOff>76200</xdr:colOff>
                    <xdr:row>227</xdr:row>
                    <xdr:rowOff>0</xdr:rowOff>
                  </to>
                </anchor>
              </controlPr>
            </control>
          </mc:Choice>
        </mc:AlternateContent>
        <mc:AlternateContent xmlns:mc="http://schemas.openxmlformats.org/markup-compatibility/2006">
          <mc:Choice Requires="x14">
            <control shapeId="74757" r:id="rId8" name="Button 5">
              <controlPr defaultSize="0" print="0" autoFill="0" autoLine="0" autoPict="0">
                <anchor moveWithCells="1" sizeWithCells="1">
                  <from>
                    <xdr:col>28</xdr:col>
                    <xdr:colOff>676275</xdr:colOff>
                    <xdr:row>175</xdr:row>
                    <xdr:rowOff>0</xdr:rowOff>
                  </from>
                  <to>
                    <xdr:col>29</xdr:col>
                    <xdr:colOff>76200</xdr:colOff>
                    <xdr:row>175</xdr:row>
                    <xdr:rowOff>0</xdr:rowOff>
                  </to>
                </anchor>
              </controlPr>
            </control>
          </mc:Choice>
        </mc:AlternateContent>
        <mc:AlternateContent xmlns:mc="http://schemas.openxmlformats.org/markup-compatibility/2006">
          <mc:Choice Requires="x14">
            <control shapeId="74758" r:id="rId9" name="Button 6">
              <controlPr defaultSize="0" print="0" autoFill="0" autoLine="0" autoPict="0">
                <anchor moveWithCells="1" sizeWithCells="1">
                  <from>
                    <xdr:col>18</xdr:col>
                    <xdr:colOff>676275</xdr:colOff>
                    <xdr:row>48</xdr:row>
                    <xdr:rowOff>0</xdr:rowOff>
                  </from>
                  <to>
                    <xdr:col>19</xdr:col>
                    <xdr:colOff>76200</xdr:colOff>
                    <xdr:row>48</xdr:row>
                    <xdr:rowOff>0</xdr:rowOff>
                  </to>
                </anchor>
              </controlPr>
            </control>
          </mc:Choice>
        </mc:AlternateContent>
        <mc:AlternateContent xmlns:mc="http://schemas.openxmlformats.org/markup-compatibility/2006">
          <mc:Choice Requires="x14">
            <control shapeId="74759" r:id="rId10" name="Button 7">
              <controlPr defaultSize="0" print="0" autoFill="0" autoLine="0" autoPict="0">
                <anchor moveWithCells="1" sizeWithCells="1">
                  <from>
                    <xdr:col>18</xdr:col>
                    <xdr:colOff>676275</xdr:colOff>
                    <xdr:row>48</xdr:row>
                    <xdr:rowOff>0</xdr:rowOff>
                  </from>
                  <to>
                    <xdr:col>19</xdr:col>
                    <xdr:colOff>76200</xdr:colOff>
                    <xdr:row>48</xdr:row>
                    <xdr:rowOff>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35FB7-CAFE-4AB9-B95C-A0B6E445F5F9}">
  <sheetPr>
    <tabColor rgb="FF66FFFF"/>
  </sheetPr>
  <dimension ref="A1:K19"/>
  <sheetViews>
    <sheetView workbookViewId="0"/>
  </sheetViews>
  <sheetFormatPr defaultRowHeight="13.5"/>
  <cols>
    <col min="1" max="1" width="1" style="1607" customWidth="1"/>
    <col min="2" max="2" width="9.25" style="1606" customWidth="1"/>
    <col min="3" max="3" width="1.25" style="1606" customWidth="1"/>
    <col min="4" max="4" width="8.125" style="22" customWidth="1"/>
    <col min="5" max="5" width="8.125" style="1607" customWidth="1"/>
    <col min="6" max="6" width="8.125" style="1608" customWidth="1"/>
    <col min="7" max="7" width="8.125" style="22" customWidth="1"/>
    <col min="8" max="8" width="8.125" style="1607" customWidth="1"/>
    <col min="9" max="9" width="8.125" style="1608" customWidth="1"/>
    <col min="10" max="10" width="8.125" style="22" customWidth="1"/>
    <col min="11" max="256" width="9" style="1607"/>
    <col min="257" max="257" width="1" style="1607" customWidth="1"/>
    <col min="258" max="258" width="9.25" style="1607" customWidth="1"/>
    <col min="259" max="259" width="1.25" style="1607" customWidth="1"/>
    <col min="260" max="266" width="8.125" style="1607" customWidth="1"/>
    <col min="267" max="512" width="9" style="1607"/>
    <col min="513" max="513" width="1" style="1607" customWidth="1"/>
    <col min="514" max="514" width="9.25" style="1607" customWidth="1"/>
    <col min="515" max="515" width="1.25" style="1607" customWidth="1"/>
    <col min="516" max="522" width="8.125" style="1607" customWidth="1"/>
    <col min="523" max="768" width="9" style="1607"/>
    <col min="769" max="769" width="1" style="1607" customWidth="1"/>
    <col min="770" max="770" width="9.25" style="1607" customWidth="1"/>
    <col min="771" max="771" width="1.25" style="1607" customWidth="1"/>
    <col min="772" max="778" width="8.125" style="1607" customWidth="1"/>
    <col min="779" max="1024" width="9" style="1607"/>
    <col min="1025" max="1025" width="1" style="1607" customWidth="1"/>
    <col min="1026" max="1026" width="9.25" style="1607" customWidth="1"/>
    <col min="1027" max="1027" width="1.25" style="1607" customWidth="1"/>
    <col min="1028" max="1034" width="8.125" style="1607" customWidth="1"/>
    <col min="1035" max="1280" width="9" style="1607"/>
    <col min="1281" max="1281" width="1" style="1607" customWidth="1"/>
    <col min="1282" max="1282" width="9.25" style="1607" customWidth="1"/>
    <col min="1283" max="1283" width="1.25" style="1607" customWidth="1"/>
    <col min="1284" max="1290" width="8.125" style="1607" customWidth="1"/>
    <col min="1291" max="1536" width="9" style="1607"/>
    <col min="1537" max="1537" width="1" style="1607" customWidth="1"/>
    <col min="1538" max="1538" width="9.25" style="1607" customWidth="1"/>
    <col min="1539" max="1539" width="1.25" style="1607" customWidth="1"/>
    <col min="1540" max="1546" width="8.125" style="1607" customWidth="1"/>
    <col min="1547" max="1792" width="9" style="1607"/>
    <col min="1793" max="1793" width="1" style="1607" customWidth="1"/>
    <col min="1794" max="1794" width="9.25" style="1607" customWidth="1"/>
    <col min="1795" max="1795" width="1.25" style="1607" customWidth="1"/>
    <col min="1796" max="1802" width="8.125" style="1607" customWidth="1"/>
    <col min="1803" max="2048" width="9" style="1607"/>
    <col min="2049" max="2049" width="1" style="1607" customWidth="1"/>
    <col min="2050" max="2050" width="9.25" style="1607" customWidth="1"/>
    <col min="2051" max="2051" width="1.25" style="1607" customWidth="1"/>
    <col min="2052" max="2058" width="8.125" style="1607" customWidth="1"/>
    <col min="2059" max="2304" width="9" style="1607"/>
    <col min="2305" max="2305" width="1" style="1607" customWidth="1"/>
    <col min="2306" max="2306" width="9.25" style="1607" customWidth="1"/>
    <col min="2307" max="2307" width="1.25" style="1607" customWidth="1"/>
    <col min="2308" max="2314" width="8.125" style="1607" customWidth="1"/>
    <col min="2315" max="2560" width="9" style="1607"/>
    <col min="2561" max="2561" width="1" style="1607" customWidth="1"/>
    <col min="2562" max="2562" width="9.25" style="1607" customWidth="1"/>
    <col min="2563" max="2563" width="1.25" style="1607" customWidth="1"/>
    <col min="2564" max="2570" width="8.125" style="1607" customWidth="1"/>
    <col min="2571" max="2816" width="9" style="1607"/>
    <col min="2817" max="2817" width="1" style="1607" customWidth="1"/>
    <col min="2818" max="2818" width="9.25" style="1607" customWidth="1"/>
    <col min="2819" max="2819" width="1.25" style="1607" customWidth="1"/>
    <col min="2820" max="2826" width="8.125" style="1607" customWidth="1"/>
    <col min="2827" max="3072" width="9" style="1607"/>
    <col min="3073" max="3073" width="1" style="1607" customWidth="1"/>
    <col min="3074" max="3074" width="9.25" style="1607" customWidth="1"/>
    <col min="3075" max="3075" width="1.25" style="1607" customWidth="1"/>
    <col min="3076" max="3082" width="8.125" style="1607" customWidth="1"/>
    <col min="3083" max="3328" width="9" style="1607"/>
    <col min="3329" max="3329" width="1" style="1607" customWidth="1"/>
    <col min="3330" max="3330" width="9.25" style="1607" customWidth="1"/>
    <col min="3331" max="3331" width="1.25" style="1607" customWidth="1"/>
    <col min="3332" max="3338" width="8.125" style="1607" customWidth="1"/>
    <col min="3339" max="3584" width="9" style="1607"/>
    <col min="3585" max="3585" width="1" style="1607" customWidth="1"/>
    <col min="3586" max="3586" width="9.25" style="1607" customWidth="1"/>
    <col min="3587" max="3587" width="1.25" style="1607" customWidth="1"/>
    <col min="3588" max="3594" width="8.125" style="1607" customWidth="1"/>
    <col min="3595" max="3840" width="9" style="1607"/>
    <col min="3841" max="3841" width="1" style="1607" customWidth="1"/>
    <col min="3842" max="3842" width="9.25" style="1607" customWidth="1"/>
    <col min="3843" max="3843" width="1.25" style="1607" customWidth="1"/>
    <col min="3844" max="3850" width="8.125" style="1607" customWidth="1"/>
    <col min="3851" max="4096" width="9" style="1607"/>
    <col min="4097" max="4097" width="1" style="1607" customWidth="1"/>
    <col min="4098" max="4098" width="9.25" style="1607" customWidth="1"/>
    <col min="4099" max="4099" width="1.25" style="1607" customWidth="1"/>
    <col min="4100" max="4106" width="8.125" style="1607" customWidth="1"/>
    <col min="4107" max="4352" width="9" style="1607"/>
    <col min="4353" max="4353" width="1" style="1607" customWidth="1"/>
    <col min="4354" max="4354" width="9.25" style="1607" customWidth="1"/>
    <col min="4355" max="4355" width="1.25" style="1607" customWidth="1"/>
    <col min="4356" max="4362" width="8.125" style="1607" customWidth="1"/>
    <col min="4363" max="4608" width="9" style="1607"/>
    <col min="4609" max="4609" width="1" style="1607" customWidth="1"/>
    <col min="4610" max="4610" width="9.25" style="1607" customWidth="1"/>
    <col min="4611" max="4611" width="1.25" style="1607" customWidth="1"/>
    <col min="4612" max="4618" width="8.125" style="1607" customWidth="1"/>
    <col min="4619" max="4864" width="9" style="1607"/>
    <col min="4865" max="4865" width="1" style="1607" customWidth="1"/>
    <col min="4866" max="4866" width="9.25" style="1607" customWidth="1"/>
    <col min="4867" max="4867" width="1.25" style="1607" customWidth="1"/>
    <col min="4868" max="4874" width="8.125" style="1607" customWidth="1"/>
    <col min="4875" max="5120" width="9" style="1607"/>
    <col min="5121" max="5121" width="1" style="1607" customWidth="1"/>
    <col min="5122" max="5122" width="9.25" style="1607" customWidth="1"/>
    <col min="5123" max="5123" width="1.25" style="1607" customWidth="1"/>
    <col min="5124" max="5130" width="8.125" style="1607" customWidth="1"/>
    <col min="5131" max="5376" width="9" style="1607"/>
    <col min="5377" max="5377" width="1" style="1607" customWidth="1"/>
    <col min="5378" max="5378" width="9.25" style="1607" customWidth="1"/>
    <col min="5379" max="5379" width="1.25" style="1607" customWidth="1"/>
    <col min="5380" max="5386" width="8.125" style="1607" customWidth="1"/>
    <col min="5387" max="5632" width="9" style="1607"/>
    <col min="5633" max="5633" width="1" style="1607" customWidth="1"/>
    <col min="5634" max="5634" width="9.25" style="1607" customWidth="1"/>
    <col min="5635" max="5635" width="1.25" style="1607" customWidth="1"/>
    <col min="5636" max="5642" width="8.125" style="1607" customWidth="1"/>
    <col min="5643" max="5888" width="9" style="1607"/>
    <col min="5889" max="5889" width="1" style="1607" customWidth="1"/>
    <col min="5890" max="5890" width="9.25" style="1607" customWidth="1"/>
    <col min="5891" max="5891" width="1.25" style="1607" customWidth="1"/>
    <col min="5892" max="5898" width="8.125" style="1607" customWidth="1"/>
    <col min="5899" max="6144" width="9" style="1607"/>
    <col min="6145" max="6145" width="1" style="1607" customWidth="1"/>
    <col min="6146" max="6146" width="9.25" style="1607" customWidth="1"/>
    <col min="6147" max="6147" width="1.25" style="1607" customWidth="1"/>
    <col min="6148" max="6154" width="8.125" style="1607" customWidth="1"/>
    <col min="6155" max="6400" width="9" style="1607"/>
    <col min="6401" max="6401" width="1" style="1607" customWidth="1"/>
    <col min="6402" max="6402" width="9.25" style="1607" customWidth="1"/>
    <col min="6403" max="6403" width="1.25" style="1607" customWidth="1"/>
    <col min="6404" max="6410" width="8.125" style="1607" customWidth="1"/>
    <col min="6411" max="6656" width="9" style="1607"/>
    <col min="6657" max="6657" width="1" style="1607" customWidth="1"/>
    <col min="6658" max="6658" width="9.25" style="1607" customWidth="1"/>
    <col min="6659" max="6659" width="1.25" style="1607" customWidth="1"/>
    <col min="6660" max="6666" width="8.125" style="1607" customWidth="1"/>
    <col min="6667" max="6912" width="9" style="1607"/>
    <col min="6913" max="6913" width="1" style="1607" customWidth="1"/>
    <col min="6914" max="6914" width="9.25" style="1607" customWidth="1"/>
    <col min="6915" max="6915" width="1.25" style="1607" customWidth="1"/>
    <col min="6916" max="6922" width="8.125" style="1607" customWidth="1"/>
    <col min="6923" max="7168" width="9" style="1607"/>
    <col min="7169" max="7169" width="1" style="1607" customWidth="1"/>
    <col min="7170" max="7170" width="9.25" style="1607" customWidth="1"/>
    <col min="7171" max="7171" width="1.25" style="1607" customWidth="1"/>
    <col min="7172" max="7178" width="8.125" style="1607" customWidth="1"/>
    <col min="7179" max="7424" width="9" style="1607"/>
    <col min="7425" max="7425" width="1" style="1607" customWidth="1"/>
    <col min="7426" max="7426" width="9.25" style="1607" customWidth="1"/>
    <col min="7427" max="7427" width="1.25" style="1607" customWidth="1"/>
    <col min="7428" max="7434" width="8.125" style="1607" customWidth="1"/>
    <col min="7435" max="7680" width="9" style="1607"/>
    <col min="7681" max="7681" width="1" style="1607" customWidth="1"/>
    <col min="7682" max="7682" width="9.25" style="1607" customWidth="1"/>
    <col min="7683" max="7683" width="1.25" style="1607" customWidth="1"/>
    <col min="7684" max="7690" width="8.125" style="1607" customWidth="1"/>
    <col min="7691" max="7936" width="9" style="1607"/>
    <col min="7937" max="7937" width="1" style="1607" customWidth="1"/>
    <col min="7938" max="7938" width="9.25" style="1607" customWidth="1"/>
    <col min="7939" max="7939" width="1.25" style="1607" customWidth="1"/>
    <col min="7940" max="7946" width="8.125" style="1607" customWidth="1"/>
    <col min="7947" max="8192" width="9" style="1607"/>
    <col min="8193" max="8193" width="1" style="1607" customWidth="1"/>
    <col min="8194" max="8194" width="9.25" style="1607" customWidth="1"/>
    <col min="8195" max="8195" width="1.25" style="1607" customWidth="1"/>
    <col min="8196" max="8202" width="8.125" style="1607" customWidth="1"/>
    <col min="8203" max="8448" width="9" style="1607"/>
    <col min="8449" max="8449" width="1" style="1607" customWidth="1"/>
    <col min="8450" max="8450" width="9.25" style="1607" customWidth="1"/>
    <col min="8451" max="8451" width="1.25" style="1607" customWidth="1"/>
    <col min="8452" max="8458" width="8.125" style="1607" customWidth="1"/>
    <col min="8459" max="8704" width="9" style="1607"/>
    <col min="8705" max="8705" width="1" style="1607" customWidth="1"/>
    <col min="8706" max="8706" width="9.25" style="1607" customWidth="1"/>
    <col min="8707" max="8707" width="1.25" style="1607" customWidth="1"/>
    <col min="8708" max="8714" width="8.125" style="1607" customWidth="1"/>
    <col min="8715" max="8960" width="9" style="1607"/>
    <col min="8961" max="8961" width="1" style="1607" customWidth="1"/>
    <col min="8962" max="8962" width="9.25" style="1607" customWidth="1"/>
    <col min="8963" max="8963" width="1.25" style="1607" customWidth="1"/>
    <col min="8964" max="8970" width="8.125" style="1607" customWidth="1"/>
    <col min="8971" max="9216" width="9" style="1607"/>
    <col min="9217" max="9217" width="1" style="1607" customWidth="1"/>
    <col min="9218" max="9218" width="9.25" style="1607" customWidth="1"/>
    <col min="9219" max="9219" width="1.25" style="1607" customWidth="1"/>
    <col min="9220" max="9226" width="8.125" style="1607" customWidth="1"/>
    <col min="9227" max="9472" width="9" style="1607"/>
    <col min="9473" max="9473" width="1" style="1607" customWidth="1"/>
    <col min="9474" max="9474" width="9.25" style="1607" customWidth="1"/>
    <col min="9475" max="9475" width="1.25" style="1607" customWidth="1"/>
    <col min="9476" max="9482" width="8.125" style="1607" customWidth="1"/>
    <col min="9483" max="9728" width="9" style="1607"/>
    <col min="9729" max="9729" width="1" style="1607" customWidth="1"/>
    <col min="9730" max="9730" width="9.25" style="1607" customWidth="1"/>
    <col min="9731" max="9731" width="1.25" style="1607" customWidth="1"/>
    <col min="9732" max="9738" width="8.125" style="1607" customWidth="1"/>
    <col min="9739" max="9984" width="9" style="1607"/>
    <col min="9985" max="9985" width="1" style="1607" customWidth="1"/>
    <col min="9986" max="9986" width="9.25" style="1607" customWidth="1"/>
    <col min="9987" max="9987" width="1.25" style="1607" customWidth="1"/>
    <col min="9988" max="9994" width="8.125" style="1607" customWidth="1"/>
    <col min="9995" max="10240" width="9" style="1607"/>
    <col min="10241" max="10241" width="1" style="1607" customWidth="1"/>
    <col min="10242" max="10242" width="9.25" style="1607" customWidth="1"/>
    <col min="10243" max="10243" width="1.25" style="1607" customWidth="1"/>
    <col min="10244" max="10250" width="8.125" style="1607" customWidth="1"/>
    <col min="10251" max="10496" width="9" style="1607"/>
    <col min="10497" max="10497" width="1" style="1607" customWidth="1"/>
    <col min="10498" max="10498" width="9.25" style="1607" customWidth="1"/>
    <col min="10499" max="10499" width="1.25" style="1607" customWidth="1"/>
    <col min="10500" max="10506" width="8.125" style="1607" customWidth="1"/>
    <col min="10507" max="10752" width="9" style="1607"/>
    <col min="10753" max="10753" width="1" style="1607" customWidth="1"/>
    <col min="10754" max="10754" width="9.25" style="1607" customWidth="1"/>
    <col min="10755" max="10755" width="1.25" style="1607" customWidth="1"/>
    <col min="10756" max="10762" width="8.125" style="1607" customWidth="1"/>
    <col min="10763" max="11008" width="9" style="1607"/>
    <col min="11009" max="11009" width="1" style="1607" customWidth="1"/>
    <col min="11010" max="11010" width="9.25" style="1607" customWidth="1"/>
    <col min="11011" max="11011" width="1.25" style="1607" customWidth="1"/>
    <col min="11012" max="11018" width="8.125" style="1607" customWidth="1"/>
    <col min="11019" max="11264" width="9" style="1607"/>
    <col min="11265" max="11265" width="1" style="1607" customWidth="1"/>
    <col min="11266" max="11266" width="9.25" style="1607" customWidth="1"/>
    <col min="11267" max="11267" width="1.25" style="1607" customWidth="1"/>
    <col min="11268" max="11274" width="8.125" style="1607" customWidth="1"/>
    <col min="11275" max="11520" width="9" style="1607"/>
    <col min="11521" max="11521" width="1" style="1607" customWidth="1"/>
    <col min="11522" max="11522" width="9.25" style="1607" customWidth="1"/>
    <col min="11523" max="11523" width="1.25" style="1607" customWidth="1"/>
    <col min="11524" max="11530" width="8.125" style="1607" customWidth="1"/>
    <col min="11531" max="11776" width="9" style="1607"/>
    <col min="11777" max="11777" width="1" style="1607" customWidth="1"/>
    <col min="11778" max="11778" width="9.25" style="1607" customWidth="1"/>
    <col min="11779" max="11779" width="1.25" style="1607" customWidth="1"/>
    <col min="11780" max="11786" width="8.125" style="1607" customWidth="1"/>
    <col min="11787" max="12032" width="9" style="1607"/>
    <col min="12033" max="12033" width="1" style="1607" customWidth="1"/>
    <col min="12034" max="12034" width="9.25" style="1607" customWidth="1"/>
    <col min="12035" max="12035" width="1.25" style="1607" customWidth="1"/>
    <col min="12036" max="12042" width="8.125" style="1607" customWidth="1"/>
    <col min="12043" max="12288" width="9" style="1607"/>
    <col min="12289" max="12289" width="1" style="1607" customWidth="1"/>
    <col min="12290" max="12290" width="9.25" style="1607" customWidth="1"/>
    <col min="12291" max="12291" width="1.25" style="1607" customWidth="1"/>
    <col min="12292" max="12298" width="8.125" style="1607" customWidth="1"/>
    <col min="12299" max="12544" width="9" style="1607"/>
    <col min="12545" max="12545" width="1" style="1607" customWidth="1"/>
    <col min="12546" max="12546" width="9.25" style="1607" customWidth="1"/>
    <col min="12547" max="12547" width="1.25" style="1607" customWidth="1"/>
    <col min="12548" max="12554" width="8.125" style="1607" customWidth="1"/>
    <col min="12555" max="12800" width="9" style="1607"/>
    <col min="12801" max="12801" width="1" style="1607" customWidth="1"/>
    <col min="12802" max="12802" width="9.25" style="1607" customWidth="1"/>
    <col min="12803" max="12803" width="1.25" style="1607" customWidth="1"/>
    <col min="12804" max="12810" width="8.125" style="1607" customWidth="1"/>
    <col min="12811" max="13056" width="9" style="1607"/>
    <col min="13057" max="13057" width="1" style="1607" customWidth="1"/>
    <col min="13058" max="13058" width="9.25" style="1607" customWidth="1"/>
    <col min="13059" max="13059" width="1.25" style="1607" customWidth="1"/>
    <col min="13060" max="13066" width="8.125" style="1607" customWidth="1"/>
    <col min="13067" max="13312" width="9" style="1607"/>
    <col min="13313" max="13313" width="1" style="1607" customWidth="1"/>
    <col min="13314" max="13314" width="9.25" style="1607" customWidth="1"/>
    <col min="13315" max="13315" width="1.25" style="1607" customWidth="1"/>
    <col min="13316" max="13322" width="8.125" style="1607" customWidth="1"/>
    <col min="13323" max="13568" width="9" style="1607"/>
    <col min="13569" max="13569" width="1" style="1607" customWidth="1"/>
    <col min="13570" max="13570" width="9.25" style="1607" customWidth="1"/>
    <col min="13571" max="13571" width="1.25" style="1607" customWidth="1"/>
    <col min="13572" max="13578" width="8.125" style="1607" customWidth="1"/>
    <col min="13579" max="13824" width="9" style="1607"/>
    <col min="13825" max="13825" width="1" style="1607" customWidth="1"/>
    <col min="13826" max="13826" width="9.25" style="1607" customWidth="1"/>
    <col min="13827" max="13827" width="1.25" style="1607" customWidth="1"/>
    <col min="13828" max="13834" width="8.125" style="1607" customWidth="1"/>
    <col min="13835" max="14080" width="9" style="1607"/>
    <col min="14081" max="14081" width="1" style="1607" customWidth="1"/>
    <col min="14082" max="14082" width="9.25" style="1607" customWidth="1"/>
    <col min="14083" max="14083" width="1.25" style="1607" customWidth="1"/>
    <col min="14084" max="14090" width="8.125" style="1607" customWidth="1"/>
    <col min="14091" max="14336" width="9" style="1607"/>
    <col min="14337" max="14337" width="1" style="1607" customWidth="1"/>
    <col min="14338" max="14338" width="9.25" style="1607" customWidth="1"/>
    <col min="14339" max="14339" width="1.25" style="1607" customWidth="1"/>
    <col min="14340" max="14346" width="8.125" style="1607" customWidth="1"/>
    <col min="14347" max="14592" width="9" style="1607"/>
    <col min="14593" max="14593" width="1" style="1607" customWidth="1"/>
    <col min="14594" max="14594" width="9.25" style="1607" customWidth="1"/>
    <col min="14595" max="14595" width="1.25" style="1607" customWidth="1"/>
    <col min="14596" max="14602" width="8.125" style="1607" customWidth="1"/>
    <col min="14603" max="14848" width="9" style="1607"/>
    <col min="14849" max="14849" width="1" style="1607" customWidth="1"/>
    <col min="14850" max="14850" width="9.25" style="1607" customWidth="1"/>
    <col min="14851" max="14851" width="1.25" style="1607" customWidth="1"/>
    <col min="14852" max="14858" width="8.125" style="1607" customWidth="1"/>
    <col min="14859" max="15104" width="9" style="1607"/>
    <col min="15105" max="15105" width="1" style="1607" customWidth="1"/>
    <col min="15106" max="15106" width="9.25" style="1607" customWidth="1"/>
    <col min="15107" max="15107" width="1.25" style="1607" customWidth="1"/>
    <col min="15108" max="15114" width="8.125" style="1607" customWidth="1"/>
    <col min="15115" max="15360" width="9" style="1607"/>
    <col min="15361" max="15361" width="1" style="1607" customWidth="1"/>
    <col min="15362" max="15362" width="9.25" style="1607" customWidth="1"/>
    <col min="15363" max="15363" width="1.25" style="1607" customWidth="1"/>
    <col min="15364" max="15370" width="8.125" style="1607" customWidth="1"/>
    <col min="15371" max="15616" width="9" style="1607"/>
    <col min="15617" max="15617" width="1" style="1607" customWidth="1"/>
    <col min="15618" max="15618" width="9.25" style="1607" customWidth="1"/>
    <col min="15619" max="15619" width="1.25" style="1607" customWidth="1"/>
    <col min="15620" max="15626" width="8.125" style="1607" customWidth="1"/>
    <col min="15627" max="15872" width="9" style="1607"/>
    <col min="15873" max="15873" width="1" style="1607" customWidth="1"/>
    <col min="15874" max="15874" width="9.25" style="1607" customWidth="1"/>
    <col min="15875" max="15875" width="1.25" style="1607" customWidth="1"/>
    <col min="15876" max="15882" width="8.125" style="1607" customWidth="1"/>
    <col min="15883" max="16128" width="9" style="1607"/>
    <col min="16129" max="16129" width="1" style="1607" customWidth="1"/>
    <col min="16130" max="16130" width="9.25" style="1607" customWidth="1"/>
    <col min="16131" max="16131" width="1.25" style="1607" customWidth="1"/>
    <col min="16132" max="16138" width="8.125" style="1607" customWidth="1"/>
    <col min="16139" max="16384" width="9" style="1607"/>
  </cols>
  <sheetData>
    <row r="1" spans="1:11" s="1612" customFormat="1" ht="22.5" customHeight="1">
      <c r="A1" s="1085"/>
      <c r="B1" s="1085"/>
      <c r="C1" s="1085"/>
      <c r="D1" s="1085"/>
      <c r="E1" s="1085"/>
      <c r="F1" s="1085"/>
      <c r="G1" s="1085"/>
      <c r="H1" s="1085"/>
      <c r="I1" s="1085"/>
      <c r="J1" s="1085"/>
      <c r="K1" s="1085"/>
    </row>
    <row r="2" spans="1:11" s="1612" customFormat="1" ht="18" customHeight="1">
      <c r="A2" s="1137" t="s">
        <v>347</v>
      </c>
      <c r="B2" s="1137"/>
      <c r="C2" s="1137"/>
      <c r="D2" s="1137"/>
      <c r="E2" s="1137"/>
      <c r="F2" s="1137"/>
      <c r="G2" s="1137"/>
      <c r="H2" s="1085"/>
      <c r="I2" s="1085"/>
      <c r="J2" s="1085"/>
      <c r="K2" s="1085"/>
    </row>
    <row r="3" spans="1:11" s="1358" customFormat="1" ht="18" customHeight="1" thickBot="1">
      <c r="A3" s="1616" t="s">
        <v>977</v>
      </c>
      <c r="B3" s="1817"/>
      <c r="C3" s="1817"/>
      <c r="D3" s="1817"/>
      <c r="E3" s="1817"/>
      <c r="F3" s="1817"/>
      <c r="G3" s="1817"/>
      <c r="H3" s="1817"/>
      <c r="I3" s="1817"/>
      <c r="J3" s="1817"/>
      <c r="K3" s="1818"/>
    </row>
    <row r="4" spans="1:11" s="1338" customFormat="1" ht="21" customHeight="1">
      <c r="A4" s="1819"/>
      <c r="B4" s="1820" t="s">
        <v>348</v>
      </c>
      <c r="C4" s="1821"/>
      <c r="D4" s="617" t="s">
        <v>349</v>
      </c>
      <c r="E4" s="1822" t="s">
        <v>350</v>
      </c>
      <c r="F4" s="227"/>
      <c r="G4" s="1822"/>
      <c r="H4" s="227"/>
      <c r="I4" s="1822" t="s">
        <v>351</v>
      </c>
      <c r="J4" s="516" t="s">
        <v>352</v>
      </c>
      <c r="K4" s="1007"/>
    </row>
    <row r="5" spans="1:11" s="1338" customFormat="1" ht="21" customHeight="1">
      <c r="A5" s="1823"/>
      <c r="B5" s="1824" t="s">
        <v>237</v>
      </c>
      <c r="C5" s="1825"/>
      <c r="D5" s="618"/>
      <c r="E5" s="1826" t="s">
        <v>353</v>
      </c>
      <c r="F5" s="228" t="s">
        <v>354</v>
      </c>
      <c r="G5" s="1827" t="s">
        <v>355</v>
      </c>
      <c r="H5" s="229" t="s">
        <v>356</v>
      </c>
      <c r="I5" s="1828" t="s">
        <v>357</v>
      </c>
      <c r="J5" s="230" t="s">
        <v>358</v>
      </c>
      <c r="K5" s="1007"/>
    </row>
    <row r="6" spans="1:11" s="1338" customFormat="1" ht="21" customHeight="1">
      <c r="A6" s="1829"/>
      <c r="B6" s="1830" t="s">
        <v>359</v>
      </c>
      <c r="C6" s="1830"/>
      <c r="D6" s="231">
        <v>2</v>
      </c>
      <c r="E6" s="1831">
        <v>2</v>
      </c>
      <c r="F6" s="232">
        <v>2</v>
      </c>
      <c r="G6" s="1832">
        <v>2</v>
      </c>
      <c r="H6" s="233">
        <v>2</v>
      </c>
      <c r="I6" s="1833">
        <f>SUM(E6:H6)</f>
        <v>8</v>
      </c>
      <c r="J6" s="1834">
        <v>2</v>
      </c>
      <c r="K6" s="1007"/>
    </row>
    <row r="7" spans="1:11" s="1338" customFormat="1" ht="21" customHeight="1">
      <c r="A7" s="1835"/>
      <c r="B7" s="1836" t="s">
        <v>360</v>
      </c>
      <c r="C7" s="1836"/>
      <c r="D7" s="234">
        <v>4</v>
      </c>
      <c r="E7" s="1837">
        <v>3</v>
      </c>
      <c r="F7" s="235">
        <v>3</v>
      </c>
      <c r="G7" s="1838">
        <v>4</v>
      </c>
      <c r="H7" s="236">
        <v>3</v>
      </c>
      <c r="I7" s="1839">
        <f>SUM(E7:H7)</f>
        <v>13</v>
      </c>
      <c r="J7" s="234">
        <v>2</v>
      </c>
      <c r="K7" s="1007"/>
    </row>
    <row r="8" spans="1:11" s="1338" customFormat="1" ht="21" customHeight="1">
      <c r="A8" s="1835"/>
      <c r="B8" s="1836" t="s">
        <v>361</v>
      </c>
      <c r="C8" s="1836"/>
      <c r="D8" s="234">
        <v>3</v>
      </c>
      <c r="E8" s="1837">
        <v>2</v>
      </c>
      <c r="F8" s="235">
        <v>2</v>
      </c>
      <c r="G8" s="1838">
        <v>3</v>
      </c>
      <c r="H8" s="236">
        <v>2</v>
      </c>
      <c r="I8" s="1839">
        <f t="shared" ref="I8:I14" si="0">SUM(E8:H8)</f>
        <v>9</v>
      </c>
      <c r="J8" s="1840">
        <v>2</v>
      </c>
      <c r="K8" s="1007"/>
    </row>
    <row r="9" spans="1:11" s="1338" customFormat="1" ht="21" customHeight="1">
      <c r="A9" s="1835"/>
      <c r="B9" s="1836" t="s">
        <v>362</v>
      </c>
      <c r="C9" s="1836"/>
      <c r="D9" s="234">
        <v>2</v>
      </c>
      <c r="E9" s="1837">
        <v>1</v>
      </c>
      <c r="F9" s="1838">
        <v>1</v>
      </c>
      <c r="G9" s="1838">
        <v>2</v>
      </c>
      <c r="H9" s="1841">
        <v>1</v>
      </c>
      <c r="I9" s="1839">
        <f t="shared" si="0"/>
        <v>5</v>
      </c>
      <c r="J9" s="1840">
        <v>1</v>
      </c>
      <c r="K9" s="1007"/>
    </row>
    <row r="10" spans="1:11" s="1338" customFormat="1" ht="21" customHeight="1">
      <c r="A10" s="1835"/>
      <c r="B10" s="1836" t="s">
        <v>363</v>
      </c>
      <c r="C10" s="1836"/>
      <c r="D10" s="234">
        <v>2</v>
      </c>
      <c r="E10" s="1837">
        <v>0</v>
      </c>
      <c r="F10" s="235">
        <v>0</v>
      </c>
      <c r="G10" s="1838">
        <v>2</v>
      </c>
      <c r="H10" s="236">
        <v>0</v>
      </c>
      <c r="I10" s="1839">
        <f t="shared" si="0"/>
        <v>2</v>
      </c>
      <c r="J10" s="1840">
        <v>1</v>
      </c>
      <c r="K10" s="1007"/>
    </row>
    <row r="11" spans="1:11" s="1338" customFormat="1" ht="21" customHeight="1">
      <c r="A11" s="1835"/>
      <c r="B11" s="1836" t="s">
        <v>364</v>
      </c>
      <c r="C11" s="1836"/>
      <c r="D11" s="234">
        <v>4</v>
      </c>
      <c r="E11" s="1837">
        <v>3</v>
      </c>
      <c r="F11" s="235">
        <v>2</v>
      </c>
      <c r="G11" s="1838">
        <v>3</v>
      </c>
      <c r="H11" s="236">
        <v>2</v>
      </c>
      <c r="I11" s="1839">
        <f t="shared" si="0"/>
        <v>10</v>
      </c>
      <c r="J11" s="1840">
        <v>3</v>
      </c>
      <c r="K11" s="1007"/>
    </row>
    <row r="12" spans="1:11" s="1338" customFormat="1" ht="21" customHeight="1">
      <c r="A12" s="1835"/>
      <c r="B12" s="1836" t="s">
        <v>994</v>
      </c>
      <c r="C12" s="1836"/>
      <c r="D12" s="234">
        <v>5</v>
      </c>
      <c r="E12" s="1837">
        <v>4</v>
      </c>
      <c r="F12" s="235">
        <v>2</v>
      </c>
      <c r="G12" s="1838">
        <v>4</v>
      </c>
      <c r="H12" s="236">
        <v>3</v>
      </c>
      <c r="I12" s="1839">
        <v>13</v>
      </c>
      <c r="J12" s="234">
        <v>3</v>
      </c>
      <c r="K12" s="1007"/>
    </row>
    <row r="13" spans="1:11" s="1338" customFormat="1" ht="21" customHeight="1">
      <c r="A13" s="1835"/>
      <c r="B13" s="1836" t="s">
        <v>365</v>
      </c>
      <c r="C13" s="1836"/>
      <c r="D13" s="234">
        <v>3</v>
      </c>
      <c r="E13" s="1837">
        <v>2</v>
      </c>
      <c r="F13" s="235">
        <v>2</v>
      </c>
      <c r="G13" s="1838">
        <v>3</v>
      </c>
      <c r="H13" s="236">
        <v>2</v>
      </c>
      <c r="I13" s="1839">
        <f t="shared" si="0"/>
        <v>9</v>
      </c>
      <c r="J13" s="234">
        <v>2</v>
      </c>
      <c r="K13" s="1007"/>
    </row>
    <row r="14" spans="1:11" s="1338" customFormat="1" ht="21" customHeight="1">
      <c r="A14" s="1842"/>
      <c r="B14" s="1843" t="s">
        <v>366</v>
      </c>
      <c r="C14" s="1843"/>
      <c r="D14" s="237">
        <v>3</v>
      </c>
      <c r="E14" s="1844">
        <v>2</v>
      </c>
      <c r="F14" s="238">
        <v>2</v>
      </c>
      <c r="G14" s="1845">
        <v>3</v>
      </c>
      <c r="H14" s="239">
        <v>2</v>
      </c>
      <c r="I14" s="1846">
        <f t="shared" si="0"/>
        <v>9</v>
      </c>
      <c r="J14" s="237">
        <v>2</v>
      </c>
      <c r="K14" s="1007"/>
    </row>
    <row r="15" spans="1:11" s="1338" customFormat="1" ht="21" customHeight="1">
      <c r="A15" s="1847"/>
      <c r="B15" s="1848" t="s">
        <v>367</v>
      </c>
      <c r="C15" s="1848"/>
      <c r="D15" s="240">
        <v>3</v>
      </c>
      <c r="E15" s="1849">
        <v>3</v>
      </c>
      <c r="F15" s="241">
        <v>2</v>
      </c>
      <c r="G15" s="1850">
        <v>2</v>
      </c>
      <c r="H15" s="242">
        <v>2</v>
      </c>
      <c r="I15" s="1851">
        <f>SUM(E15:H15)</f>
        <v>9</v>
      </c>
      <c r="J15" s="240">
        <v>2</v>
      </c>
      <c r="K15" s="1007"/>
    </row>
    <row r="16" spans="1:11" s="1338" customFormat="1" ht="21" customHeight="1" thickBot="1">
      <c r="A16" s="1852"/>
      <c r="B16" s="1853" t="s">
        <v>79</v>
      </c>
      <c r="C16" s="1853"/>
      <c r="D16" s="243">
        <f t="shared" ref="D16:J16" si="1">SUM(D6:D15)</f>
        <v>31</v>
      </c>
      <c r="E16" s="1854">
        <f t="shared" si="1"/>
        <v>22</v>
      </c>
      <c r="F16" s="1854">
        <f t="shared" si="1"/>
        <v>18</v>
      </c>
      <c r="G16" s="1854">
        <f t="shared" si="1"/>
        <v>28</v>
      </c>
      <c r="H16" s="1854">
        <f t="shared" si="1"/>
        <v>19</v>
      </c>
      <c r="I16" s="1855">
        <f t="shared" si="1"/>
        <v>87</v>
      </c>
      <c r="J16" s="243">
        <f t="shared" si="1"/>
        <v>20</v>
      </c>
      <c r="K16" s="1007"/>
    </row>
    <row r="17" spans="1:11" s="1612" customFormat="1">
      <c r="A17" s="1085"/>
      <c r="B17" s="1658"/>
      <c r="C17" s="1658"/>
      <c r="D17" s="244"/>
      <c r="E17" s="1085"/>
      <c r="F17" s="1007"/>
      <c r="G17" s="244"/>
      <c r="H17" s="1085"/>
      <c r="I17" s="1007"/>
      <c r="J17" s="244"/>
      <c r="K17" s="1085"/>
    </row>
    <row r="18" spans="1:11">
      <c r="A18" s="1085"/>
      <c r="B18" s="1658"/>
      <c r="C18" s="1658"/>
      <c r="D18" s="244"/>
      <c r="E18" s="1085"/>
      <c r="F18" s="1007"/>
      <c r="G18" s="244"/>
      <c r="H18" s="1085"/>
      <c r="I18" s="1007"/>
      <c r="J18" s="244"/>
      <c r="K18" s="1085"/>
    </row>
    <row r="19" spans="1:11">
      <c r="A19" s="1085"/>
      <c r="B19" s="1658"/>
      <c r="C19" s="1658"/>
      <c r="D19" s="244"/>
      <c r="E19" s="1085"/>
      <c r="F19" s="1007"/>
      <c r="G19" s="244"/>
      <c r="H19" s="1085"/>
      <c r="I19" s="1007"/>
      <c r="J19" s="244"/>
      <c r="K19" s="1085"/>
    </row>
  </sheetData>
  <mergeCells count="3">
    <mergeCell ref="A2:G2"/>
    <mergeCell ref="A3:J3"/>
    <mergeCell ref="D4:D5"/>
  </mergeCells>
  <phoneticPr fontId="3"/>
  <pageMargins left="1.0629921259842521" right="0.78740157480314965" top="0.98425196850393704" bottom="0.98425196850393704" header="0.51181102362204722" footer="0.51181102362204722"/>
  <pageSetup paperSize="9" scale="120"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909AA-0706-4338-8584-0CC2B63E570F}">
  <sheetPr>
    <tabColor rgb="FFFF0000"/>
  </sheetPr>
  <dimension ref="A1:E37"/>
  <sheetViews>
    <sheetView showGridLines="0" topLeftCell="A3" zoomScaleNormal="100" zoomScaleSheetLayoutView="100" workbookViewId="0">
      <selection activeCell="A35" sqref="A35"/>
    </sheetView>
  </sheetViews>
  <sheetFormatPr defaultColWidth="9" defaultRowHeight="13.5"/>
  <cols>
    <col min="1" max="1" width="11.125" style="3" customWidth="1"/>
    <col min="2" max="2" width="2.125" style="3" customWidth="1"/>
    <col min="3" max="3" width="69.625" style="3" customWidth="1"/>
    <col min="4" max="16384" width="9" style="3"/>
  </cols>
  <sheetData>
    <row r="1" spans="1:5" ht="17.25">
      <c r="A1" s="1" t="s">
        <v>764</v>
      </c>
      <c r="B1" s="2"/>
      <c r="C1" s="2"/>
    </row>
    <row r="2" spans="1:5" ht="20.100000000000001" customHeight="1">
      <c r="A2" s="96" t="s">
        <v>0</v>
      </c>
      <c r="B2" s="540" t="s">
        <v>1</v>
      </c>
      <c r="C2" s="541"/>
      <c r="D2" s="4"/>
      <c r="E2" s="4"/>
    </row>
    <row r="3" spans="1:5" ht="20.100000000000001" customHeight="1">
      <c r="A3" s="97"/>
      <c r="B3" s="98" t="s">
        <v>70</v>
      </c>
      <c r="C3" s="99"/>
      <c r="D3" s="5"/>
    </row>
    <row r="4" spans="1:5" ht="20.100000000000001" customHeight="1">
      <c r="A4" s="100" t="s">
        <v>919</v>
      </c>
      <c r="B4" s="101"/>
      <c r="C4" s="102" t="s">
        <v>72</v>
      </c>
      <c r="D4" s="5"/>
    </row>
    <row r="5" spans="1:5" ht="20.100000000000001" customHeight="1">
      <c r="A5" s="100" t="s">
        <v>912</v>
      </c>
      <c r="B5" s="101"/>
      <c r="C5" s="102" t="s">
        <v>73</v>
      </c>
      <c r="D5" s="5"/>
    </row>
    <row r="6" spans="1:5" ht="20.100000000000001" customHeight="1">
      <c r="A6" s="100" t="s">
        <v>913</v>
      </c>
      <c r="B6" s="101"/>
      <c r="C6" s="102" t="s">
        <v>71</v>
      </c>
      <c r="D6" s="5"/>
    </row>
    <row r="7" spans="1:5" ht="20.100000000000001" customHeight="1">
      <c r="A7" s="100" t="s">
        <v>914</v>
      </c>
      <c r="B7" s="101"/>
      <c r="C7" s="102" t="s">
        <v>228</v>
      </c>
      <c r="D7" s="5"/>
    </row>
    <row r="8" spans="1:5" ht="20.100000000000001" customHeight="1">
      <c r="A8" s="100" t="s">
        <v>915</v>
      </c>
      <c r="B8" s="101"/>
      <c r="C8" s="102" t="s">
        <v>229</v>
      </c>
      <c r="D8" s="5"/>
    </row>
    <row r="9" spans="1:5" ht="20.100000000000001" customHeight="1">
      <c r="A9" s="100" t="s">
        <v>916</v>
      </c>
      <c r="B9" s="101"/>
      <c r="C9" s="102" t="s">
        <v>230</v>
      </c>
      <c r="D9" s="5"/>
    </row>
    <row r="10" spans="1:5" ht="20.100000000000001" customHeight="1">
      <c r="A10" s="100" t="s">
        <v>917</v>
      </c>
      <c r="B10" s="101"/>
      <c r="C10" s="102" t="s">
        <v>231</v>
      </c>
      <c r="D10" s="5"/>
    </row>
    <row r="11" spans="1:5" ht="20.100000000000001" customHeight="1">
      <c r="A11" s="100" t="s">
        <v>918</v>
      </c>
      <c r="B11" s="101"/>
      <c r="C11" s="102" t="s">
        <v>232</v>
      </c>
      <c r="D11" s="5"/>
    </row>
    <row r="12" spans="1:5" ht="20.100000000000001" customHeight="1">
      <c r="A12" s="103"/>
      <c r="B12" s="104" t="s">
        <v>233</v>
      </c>
      <c r="C12" s="105"/>
      <c r="D12" s="5"/>
    </row>
    <row r="13" spans="1:5" ht="20.100000000000001" customHeight="1">
      <c r="A13" s="131" t="s">
        <v>920</v>
      </c>
      <c r="B13" s="106"/>
      <c r="C13" s="102" t="s">
        <v>234</v>
      </c>
      <c r="D13" s="5"/>
    </row>
    <row r="14" spans="1:5" ht="20.100000000000001" customHeight="1">
      <c r="A14" s="131" t="s">
        <v>921</v>
      </c>
      <c r="B14" s="107"/>
      <c r="C14" s="102" t="s">
        <v>369</v>
      </c>
      <c r="D14" s="5"/>
    </row>
    <row r="15" spans="1:5" ht="20.100000000000001" customHeight="1">
      <c r="A15" s="131" t="s">
        <v>922</v>
      </c>
      <c r="B15" s="107"/>
      <c r="C15" s="102" t="s">
        <v>370</v>
      </c>
      <c r="D15" s="5"/>
    </row>
    <row r="16" spans="1:5" ht="20.100000000000001" customHeight="1">
      <c r="A16" s="131" t="s">
        <v>923</v>
      </c>
      <c r="B16" s="107"/>
      <c r="C16" s="102" t="s">
        <v>235</v>
      </c>
      <c r="D16" s="5"/>
    </row>
    <row r="17" spans="1:4" ht="20.100000000000001" customHeight="1">
      <c r="A17" s="132" t="s">
        <v>924</v>
      </c>
      <c r="B17" s="108" t="s">
        <v>371</v>
      </c>
      <c r="C17" s="109"/>
      <c r="D17" s="5"/>
    </row>
    <row r="18" spans="1:4" ht="31.5" customHeight="1">
      <c r="A18" s="133" t="s">
        <v>1027</v>
      </c>
      <c r="B18" s="542" t="s">
        <v>1026</v>
      </c>
      <c r="C18" s="543"/>
      <c r="D18" s="5"/>
    </row>
    <row r="19" spans="1:4" ht="20.100000000000001" customHeight="1">
      <c r="A19" s="134" t="s">
        <v>1058</v>
      </c>
      <c r="B19" s="110" t="s">
        <v>420</v>
      </c>
      <c r="C19" s="111"/>
      <c r="D19" s="5"/>
    </row>
    <row r="20" spans="1:4" ht="20.100000000000001" customHeight="1">
      <c r="A20" s="112"/>
      <c r="B20" s="113" t="s">
        <v>487</v>
      </c>
      <c r="C20" s="114"/>
      <c r="D20" s="5"/>
    </row>
    <row r="21" spans="1:4" ht="20.100000000000001" customHeight="1">
      <c r="A21" s="100" t="s">
        <v>925</v>
      </c>
      <c r="B21" s="115"/>
      <c r="C21" s="102" t="s">
        <v>488</v>
      </c>
      <c r="D21" s="5"/>
    </row>
    <row r="22" spans="1:4" ht="20.100000000000001" customHeight="1">
      <c r="A22" s="100" t="s">
        <v>926</v>
      </c>
      <c r="B22" s="115"/>
      <c r="C22" s="102" t="s">
        <v>489</v>
      </c>
      <c r="D22" s="5"/>
    </row>
    <row r="23" spans="1:4" ht="20.100000000000001" customHeight="1">
      <c r="A23" s="116"/>
      <c r="B23" s="117" t="s">
        <v>508</v>
      </c>
      <c r="C23" s="118"/>
      <c r="D23" s="5"/>
    </row>
    <row r="24" spans="1:4" ht="20.100000000000001" customHeight="1">
      <c r="A24" s="100" t="s">
        <v>862</v>
      </c>
      <c r="B24" s="115"/>
      <c r="C24" s="102" t="s">
        <v>509</v>
      </c>
      <c r="D24" s="5"/>
    </row>
    <row r="25" spans="1:4" ht="20.100000000000001" customHeight="1">
      <c r="A25" s="100" t="s">
        <v>927</v>
      </c>
      <c r="B25" s="115"/>
      <c r="C25" s="102" t="s">
        <v>510</v>
      </c>
      <c r="D25" s="5"/>
    </row>
    <row r="26" spans="1:4" ht="27">
      <c r="A26" s="100" t="s">
        <v>928</v>
      </c>
      <c r="B26" s="115"/>
      <c r="C26" s="119" t="s">
        <v>708</v>
      </c>
      <c r="D26" s="5"/>
    </row>
    <row r="27" spans="1:4" ht="20.100000000000001" customHeight="1">
      <c r="A27" s="100" t="s">
        <v>929</v>
      </c>
      <c r="B27" s="115"/>
      <c r="C27" s="102" t="s">
        <v>583</v>
      </c>
      <c r="D27" s="5"/>
    </row>
    <row r="28" spans="1:4" ht="20.100000000000001" customHeight="1">
      <c r="A28" s="100" t="s">
        <v>930</v>
      </c>
      <c r="B28" s="115"/>
      <c r="C28" s="102" t="s">
        <v>584</v>
      </c>
      <c r="D28" s="5"/>
    </row>
    <row r="29" spans="1:4" ht="20.100000000000001" customHeight="1">
      <c r="A29" s="100" t="s">
        <v>931</v>
      </c>
      <c r="B29" s="115"/>
      <c r="C29" s="102" t="s">
        <v>585</v>
      </c>
      <c r="D29" s="5"/>
    </row>
    <row r="30" spans="1:4" ht="20.100000000000001" customHeight="1">
      <c r="A30" s="100" t="s">
        <v>932</v>
      </c>
      <c r="B30" s="115"/>
      <c r="C30" s="102" t="s">
        <v>586</v>
      </c>
      <c r="D30" s="5"/>
    </row>
    <row r="31" spans="1:4" ht="20.100000000000001" customHeight="1">
      <c r="A31" s="120"/>
      <c r="B31" s="121" t="s">
        <v>709</v>
      </c>
      <c r="C31" s="122"/>
      <c r="D31" s="5"/>
    </row>
    <row r="32" spans="1:4" ht="40.5">
      <c r="A32" s="123" t="s">
        <v>933</v>
      </c>
      <c r="B32" s="115"/>
      <c r="C32" s="119" t="s">
        <v>737</v>
      </c>
      <c r="D32" s="5"/>
    </row>
    <row r="33" spans="1:4" ht="20.100000000000001" customHeight="1">
      <c r="A33" s="124" t="s">
        <v>934</v>
      </c>
      <c r="B33" s="115"/>
      <c r="C33" s="119" t="s">
        <v>710</v>
      </c>
      <c r="D33" s="5"/>
    </row>
    <row r="34" spans="1:4" ht="20.100000000000001" customHeight="1">
      <c r="A34" s="125" t="s">
        <v>935</v>
      </c>
      <c r="B34" s="126" t="s">
        <v>761</v>
      </c>
      <c r="C34" s="127"/>
      <c r="D34" s="5"/>
    </row>
    <row r="35" spans="1:4" ht="20.100000000000001" customHeight="1">
      <c r="A35" s="128" t="s">
        <v>936</v>
      </c>
      <c r="B35" s="129" t="s">
        <v>762</v>
      </c>
      <c r="C35" s="130"/>
      <c r="D35" s="5"/>
    </row>
    <row r="36" spans="1:4" ht="20.100000000000001" customHeight="1">
      <c r="A36" s="6"/>
      <c r="B36" s="87"/>
      <c r="C36" s="95"/>
      <c r="D36" s="5"/>
    </row>
    <row r="37" spans="1:4" ht="20.100000000000001" customHeight="1">
      <c r="A37"/>
      <c r="B37" s="7"/>
      <c r="C37" s="8"/>
      <c r="D37" s="5"/>
    </row>
  </sheetData>
  <mergeCells count="2">
    <mergeCell ref="B2:C2"/>
    <mergeCell ref="B18:C18"/>
  </mergeCells>
  <phoneticPr fontId="3"/>
  <hyperlinks>
    <hyperlink ref="A4" location="'Ⅲ-13-1-1'!A1" display="Ⅲ-13-1-1" xr:uid="{AD809967-1DA5-4321-B65A-5AE3638A4D62}"/>
    <hyperlink ref="A5" location="'Ⅲ-13-1-2'!A1" display="Ⅲ-13-1-2" xr:uid="{BE5EA70F-B5FC-442F-BFF3-2A81A8E55A8E}"/>
    <hyperlink ref="A6" location="'Ⅲ-13-2'!A1" display="Ⅲ-13-2" xr:uid="{93FD121C-F0E7-46B6-8829-FE48B887108A}"/>
    <hyperlink ref="A7" location="'Ⅲ-13-3-1'!A1" display="Ⅲ-13-3-1" xr:uid="{063BBF6D-AA3D-405A-8853-66A1F34878C2}"/>
    <hyperlink ref="A8" location="'Ⅲ-13-3-2'!A1" display="Ⅲ-13-3-2" xr:uid="{69B838B2-E0A6-4320-89C3-18277B010A36}"/>
    <hyperlink ref="A9" location="'Ⅲ-13-3-3'!A1" display="Ⅲ-13-3-3" xr:uid="{6E0BA64B-1F38-4928-BE56-D0EF0D12F9EC}"/>
    <hyperlink ref="A10" location="'Ⅲ-13-3-4'!A1" display="Ⅲ-13-3-4" xr:uid="{B1C37B94-8F3A-47B0-ABBF-6F133809D401}"/>
    <hyperlink ref="A11" location="'Ⅲ-13-3-5'!A1" display="Ⅲ-13-3-5" xr:uid="{568EFF46-E603-4BAE-B5E6-605E840CABAC}"/>
    <hyperlink ref="A13" location="'Ⅲ-14-1'!A1" display="Ⅲ-14-1" xr:uid="{942B5F43-92CC-493F-8ABF-B322E5090A37}"/>
    <hyperlink ref="A14" location="'Ⅲ-14-2-1'!A1" display="Ⅲ-14-2-1" xr:uid="{EEA58A7D-8E57-487E-8321-603996BD1326}"/>
    <hyperlink ref="A15" location="'Ⅲ-14-2-2'!A1" display="Ⅲ-14-2-2" xr:uid="{61C7F40F-8275-4682-A1BB-66ED8C599C16}"/>
    <hyperlink ref="A16" location="'Ⅲ-14-3'!A1" display="Ⅲ-14-3" xr:uid="{C797AE46-05B6-47C3-B498-4BFC66CA6118}"/>
    <hyperlink ref="A18" location="'Ⅲ-16,17,18'!A1" display="Ⅲ-16,17,18" xr:uid="{B73E7A1E-82DE-4A89-A086-3A036E9CBB6A}"/>
    <hyperlink ref="A19" location="'Ⅲ-22'!A1" display="Ⅲ-22" xr:uid="{FD7887CC-BC3C-4574-8091-D6DEFF1700B3}"/>
    <hyperlink ref="A21" location="'Ⅲ-24-1'!A1" display="Ⅲ-24-1" xr:uid="{E095DE9B-307D-47D1-8E2B-F287D31371F3}"/>
    <hyperlink ref="A22" location="'Ⅲ-24-2'!A1" display="Ⅲ-24-2" xr:uid="{E849070E-5367-437F-87F8-24D6427F36BA}"/>
    <hyperlink ref="A24" location="'Ⅲ-25-1'!A1" display="Ⅲ-25-1" xr:uid="{5D563613-8E5D-45F4-AB90-EB99BA61CD4F}"/>
    <hyperlink ref="A25" location="'Ⅲ-25-2'!A1" display="Ⅲ-25-2" xr:uid="{7390CE5A-6027-495F-8EC8-528621A019F2}"/>
    <hyperlink ref="A26" location="'Ⅲ-25-3,4-1'!A1" display="Ⅲ-25-3,4-1" xr:uid="{312B08FB-DDE2-413B-BC05-4806565C9B27}"/>
    <hyperlink ref="A27" location="'Ⅲ-25-4-2'!A1" display="Ⅲ-25-4-2" xr:uid="{A03C05FD-13F7-429A-9393-FB23A6E353D2}"/>
    <hyperlink ref="A28" location="'Ⅲ-25-4-3'!A1" display="Ⅲ-25-4-3" xr:uid="{C5934868-08B0-4DF7-A85F-3337D5D4B65F}"/>
    <hyperlink ref="A29" location="'Ⅲ-25-4-4'!A1" display="Ⅲ-25-4-4" xr:uid="{EE0A4A92-449E-4879-B51A-283D3E629F7A}"/>
    <hyperlink ref="A30" location="'Ⅲ-25-4-5'!A1" display="Ⅲ-25-4-5" xr:uid="{4517FC34-7AAB-4C16-9F58-2D9293505F92}"/>
    <hyperlink ref="A32" location="'Ⅲ-26-1'!A1" display="Ⅲ-26-1" xr:uid="{02011B0A-EC11-4E78-A1E7-8EC0EDD435C0}"/>
    <hyperlink ref="A33" location="'Ⅲ-26-2,Ⅲ-27'!A1" display="Ⅲ-26-2" xr:uid="{98BF76EB-2759-4A8C-BB89-A0A28643282A}"/>
    <hyperlink ref="A34" location="'Ⅲ-26-2,Ⅲ-27'!A1" display="Ⅲ-27" xr:uid="{51424CE3-97F2-49E9-AFAB-90973E727160}"/>
    <hyperlink ref="A35" location="'Ⅲ-29'!A1" display="Ⅲ-29" xr:uid="{A1165913-5CA7-45D0-8ACF-75B445DB1A68}"/>
    <hyperlink ref="A17" location="'Ⅲ-15'!A1" display="Ⅲ-15" xr:uid="{B8A0A0B9-00F7-4CD3-A4BE-3B681F202B43}"/>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EB493-826F-4CA9-9B40-680947900260}">
  <sheetPr>
    <tabColor rgb="FFFF99FF"/>
    <pageSetUpPr fitToPage="1"/>
  </sheetPr>
  <dimension ref="A2:I32"/>
  <sheetViews>
    <sheetView view="pageBreakPreview" zoomScaleNormal="100" zoomScaleSheetLayoutView="100" workbookViewId="0"/>
  </sheetViews>
  <sheetFormatPr defaultRowHeight="13.5"/>
  <cols>
    <col min="1" max="1" width="10.375" style="3" customWidth="1"/>
    <col min="2" max="8" width="11.625" style="3" customWidth="1"/>
    <col min="9" max="9" width="11.375" style="3" customWidth="1"/>
    <col min="10" max="256" width="9" style="3"/>
    <col min="257" max="257" width="10.375" style="3" customWidth="1"/>
    <col min="258" max="264" width="11.625" style="3" customWidth="1"/>
    <col min="265" max="265" width="11.375" style="3" customWidth="1"/>
    <col min="266" max="512" width="9" style="3"/>
    <col min="513" max="513" width="10.375" style="3" customWidth="1"/>
    <col min="514" max="520" width="11.625" style="3" customWidth="1"/>
    <col min="521" max="521" width="11.375" style="3" customWidth="1"/>
    <col min="522" max="768" width="9" style="3"/>
    <col min="769" max="769" width="10.375" style="3" customWidth="1"/>
    <col min="770" max="776" width="11.625" style="3" customWidth="1"/>
    <col min="777" max="777" width="11.375" style="3" customWidth="1"/>
    <col min="778" max="1024" width="9" style="3"/>
    <col min="1025" max="1025" width="10.375" style="3" customWidth="1"/>
    <col min="1026" max="1032" width="11.625" style="3" customWidth="1"/>
    <col min="1033" max="1033" width="11.375" style="3" customWidth="1"/>
    <col min="1034" max="1280" width="9" style="3"/>
    <col min="1281" max="1281" width="10.375" style="3" customWidth="1"/>
    <col min="1282" max="1288" width="11.625" style="3" customWidth="1"/>
    <col min="1289" max="1289" width="11.375" style="3" customWidth="1"/>
    <col min="1290" max="1536" width="9" style="3"/>
    <col min="1537" max="1537" width="10.375" style="3" customWidth="1"/>
    <col min="1538" max="1544" width="11.625" style="3" customWidth="1"/>
    <col min="1545" max="1545" width="11.375" style="3" customWidth="1"/>
    <col min="1546" max="1792" width="9" style="3"/>
    <col min="1793" max="1793" width="10.375" style="3" customWidth="1"/>
    <col min="1794" max="1800" width="11.625" style="3" customWidth="1"/>
    <col min="1801" max="1801" width="11.375" style="3" customWidth="1"/>
    <col min="1802" max="2048" width="9" style="3"/>
    <col min="2049" max="2049" width="10.375" style="3" customWidth="1"/>
    <col min="2050" max="2056" width="11.625" style="3" customWidth="1"/>
    <col min="2057" max="2057" width="11.375" style="3" customWidth="1"/>
    <col min="2058" max="2304" width="9" style="3"/>
    <col min="2305" max="2305" width="10.375" style="3" customWidth="1"/>
    <col min="2306" max="2312" width="11.625" style="3" customWidth="1"/>
    <col min="2313" max="2313" width="11.375" style="3" customWidth="1"/>
    <col min="2314" max="2560" width="9" style="3"/>
    <col min="2561" max="2561" width="10.375" style="3" customWidth="1"/>
    <col min="2562" max="2568" width="11.625" style="3" customWidth="1"/>
    <col min="2569" max="2569" width="11.375" style="3" customWidth="1"/>
    <col min="2570" max="2816" width="9" style="3"/>
    <col min="2817" max="2817" width="10.375" style="3" customWidth="1"/>
    <col min="2818" max="2824" width="11.625" style="3" customWidth="1"/>
    <col min="2825" max="2825" width="11.375" style="3" customWidth="1"/>
    <col min="2826" max="3072" width="9" style="3"/>
    <col min="3073" max="3073" width="10.375" style="3" customWidth="1"/>
    <col min="3074" max="3080" width="11.625" style="3" customWidth="1"/>
    <col min="3081" max="3081" width="11.375" style="3" customWidth="1"/>
    <col min="3082" max="3328" width="9" style="3"/>
    <col min="3329" max="3329" width="10.375" style="3" customWidth="1"/>
    <col min="3330" max="3336" width="11.625" style="3" customWidth="1"/>
    <col min="3337" max="3337" width="11.375" style="3" customWidth="1"/>
    <col min="3338" max="3584" width="9" style="3"/>
    <col min="3585" max="3585" width="10.375" style="3" customWidth="1"/>
    <col min="3586" max="3592" width="11.625" style="3" customWidth="1"/>
    <col min="3593" max="3593" width="11.375" style="3" customWidth="1"/>
    <col min="3594" max="3840" width="9" style="3"/>
    <col min="3841" max="3841" width="10.375" style="3" customWidth="1"/>
    <col min="3842" max="3848" width="11.625" style="3" customWidth="1"/>
    <col min="3849" max="3849" width="11.375" style="3" customWidth="1"/>
    <col min="3850" max="4096" width="9" style="3"/>
    <col min="4097" max="4097" width="10.375" style="3" customWidth="1"/>
    <col min="4098" max="4104" width="11.625" style="3" customWidth="1"/>
    <col min="4105" max="4105" width="11.375" style="3" customWidth="1"/>
    <col min="4106" max="4352" width="9" style="3"/>
    <col min="4353" max="4353" width="10.375" style="3" customWidth="1"/>
    <col min="4354" max="4360" width="11.625" style="3" customWidth="1"/>
    <col min="4361" max="4361" width="11.375" style="3" customWidth="1"/>
    <col min="4362" max="4608" width="9" style="3"/>
    <col min="4609" max="4609" width="10.375" style="3" customWidth="1"/>
    <col min="4610" max="4616" width="11.625" style="3" customWidth="1"/>
    <col min="4617" max="4617" width="11.375" style="3" customWidth="1"/>
    <col min="4618" max="4864" width="9" style="3"/>
    <col min="4865" max="4865" width="10.375" style="3" customWidth="1"/>
    <col min="4866" max="4872" width="11.625" style="3" customWidth="1"/>
    <col min="4873" max="4873" width="11.375" style="3" customWidth="1"/>
    <col min="4874" max="5120" width="9" style="3"/>
    <col min="5121" max="5121" width="10.375" style="3" customWidth="1"/>
    <col min="5122" max="5128" width="11.625" style="3" customWidth="1"/>
    <col min="5129" max="5129" width="11.375" style="3" customWidth="1"/>
    <col min="5130" max="5376" width="9" style="3"/>
    <col min="5377" max="5377" width="10.375" style="3" customWidth="1"/>
    <col min="5378" max="5384" width="11.625" style="3" customWidth="1"/>
    <col min="5385" max="5385" width="11.375" style="3" customWidth="1"/>
    <col min="5386" max="5632" width="9" style="3"/>
    <col min="5633" max="5633" width="10.375" style="3" customWidth="1"/>
    <col min="5634" max="5640" width="11.625" style="3" customWidth="1"/>
    <col min="5641" max="5641" width="11.375" style="3" customWidth="1"/>
    <col min="5642" max="5888" width="9" style="3"/>
    <col min="5889" max="5889" width="10.375" style="3" customWidth="1"/>
    <col min="5890" max="5896" width="11.625" style="3" customWidth="1"/>
    <col min="5897" max="5897" width="11.375" style="3" customWidth="1"/>
    <col min="5898" max="6144" width="9" style="3"/>
    <col min="6145" max="6145" width="10.375" style="3" customWidth="1"/>
    <col min="6146" max="6152" width="11.625" style="3" customWidth="1"/>
    <col min="6153" max="6153" width="11.375" style="3" customWidth="1"/>
    <col min="6154" max="6400" width="9" style="3"/>
    <col min="6401" max="6401" width="10.375" style="3" customWidth="1"/>
    <col min="6402" max="6408" width="11.625" style="3" customWidth="1"/>
    <col min="6409" max="6409" width="11.375" style="3" customWidth="1"/>
    <col min="6410" max="6656" width="9" style="3"/>
    <col min="6657" max="6657" width="10.375" style="3" customWidth="1"/>
    <col min="6658" max="6664" width="11.625" style="3" customWidth="1"/>
    <col min="6665" max="6665" width="11.375" style="3" customWidth="1"/>
    <col min="6666" max="6912" width="9" style="3"/>
    <col min="6913" max="6913" width="10.375" style="3" customWidth="1"/>
    <col min="6914" max="6920" width="11.625" style="3" customWidth="1"/>
    <col min="6921" max="6921" width="11.375" style="3" customWidth="1"/>
    <col min="6922" max="7168" width="9" style="3"/>
    <col min="7169" max="7169" width="10.375" style="3" customWidth="1"/>
    <col min="7170" max="7176" width="11.625" style="3" customWidth="1"/>
    <col min="7177" max="7177" width="11.375" style="3" customWidth="1"/>
    <col min="7178" max="7424" width="9" style="3"/>
    <col min="7425" max="7425" width="10.375" style="3" customWidth="1"/>
    <col min="7426" max="7432" width="11.625" style="3" customWidth="1"/>
    <col min="7433" max="7433" width="11.375" style="3" customWidth="1"/>
    <col min="7434" max="7680" width="9" style="3"/>
    <col min="7681" max="7681" width="10.375" style="3" customWidth="1"/>
    <col min="7682" max="7688" width="11.625" style="3" customWidth="1"/>
    <col min="7689" max="7689" width="11.375" style="3" customWidth="1"/>
    <col min="7690" max="7936" width="9" style="3"/>
    <col min="7937" max="7937" width="10.375" style="3" customWidth="1"/>
    <col min="7938" max="7944" width="11.625" style="3" customWidth="1"/>
    <col min="7945" max="7945" width="11.375" style="3" customWidth="1"/>
    <col min="7946" max="8192" width="9" style="3"/>
    <col min="8193" max="8193" width="10.375" style="3" customWidth="1"/>
    <col min="8194" max="8200" width="11.625" style="3" customWidth="1"/>
    <col min="8201" max="8201" width="11.375" style="3" customWidth="1"/>
    <col min="8202" max="8448" width="9" style="3"/>
    <col min="8449" max="8449" width="10.375" style="3" customWidth="1"/>
    <col min="8450" max="8456" width="11.625" style="3" customWidth="1"/>
    <col min="8457" max="8457" width="11.375" style="3" customWidth="1"/>
    <col min="8458" max="8704" width="9" style="3"/>
    <col min="8705" max="8705" width="10.375" style="3" customWidth="1"/>
    <col min="8706" max="8712" width="11.625" style="3" customWidth="1"/>
    <col min="8713" max="8713" width="11.375" style="3" customWidth="1"/>
    <col min="8714" max="8960" width="9" style="3"/>
    <col min="8961" max="8961" width="10.375" style="3" customWidth="1"/>
    <col min="8962" max="8968" width="11.625" style="3" customWidth="1"/>
    <col min="8969" max="8969" width="11.375" style="3" customWidth="1"/>
    <col min="8970" max="9216" width="9" style="3"/>
    <col min="9217" max="9217" width="10.375" style="3" customWidth="1"/>
    <col min="9218" max="9224" width="11.625" style="3" customWidth="1"/>
    <col min="9225" max="9225" width="11.375" style="3" customWidth="1"/>
    <col min="9226" max="9472" width="9" style="3"/>
    <col min="9473" max="9473" width="10.375" style="3" customWidth="1"/>
    <col min="9474" max="9480" width="11.625" style="3" customWidth="1"/>
    <col min="9481" max="9481" width="11.375" style="3" customWidth="1"/>
    <col min="9482" max="9728" width="9" style="3"/>
    <col min="9729" max="9729" width="10.375" style="3" customWidth="1"/>
    <col min="9730" max="9736" width="11.625" style="3" customWidth="1"/>
    <col min="9737" max="9737" width="11.375" style="3" customWidth="1"/>
    <col min="9738" max="9984" width="9" style="3"/>
    <col min="9985" max="9985" width="10.375" style="3" customWidth="1"/>
    <col min="9986" max="9992" width="11.625" style="3" customWidth="1"/>
    <col min="9993" max="9993" width="11.375" style="3" customWidth="1"/>
    <col min="9994" max="10240" width="9" style="3"/>
    <col min="10241" max="10241" width="10.375" style="3" customWidth="1"/>
    <col min="10242" max="10248" width="11.625" style="3" customWidth="1"/>
    <col min="10249" max="10249" width="11.375" style="3" customWidth="1"/>
    <col min="10250" max="10496" width="9" style="3"/>
    <col min="10497" max="10497" width="10.375" style="3" customWidth="1"/>
    <col min="10498" max="10504" width="11.625" style="3" customWidth="1"/>
    <col min="10505" max="10505" width="11.375" style="3" customWidth="1"/>
    <col min="10506" max="10752" width="9" style="3"/>
    <col min="10753" max="10753" width="10.375" style="3" customWidth="1"/>
    <col min="10754" max="10760" width="11.625" style="3" customWidth="1"/>
    <col min="10761" max="10761" width="11.375" style="3" customWidth="1"/>
    <col min="10762" max="11008" width="9" style="3"/>
    <col min="11009" max="11009" width="10.375" style="3" customWidth="1"/>
    <col min="11010" max="11016" width="11.625" style="3" customWidth="1"/>
    <col min="11017" max="11017" width="11.375" style="3" customWidth="1"/>
    <col min="11018" max="11264" width="9" style="3"/>
    <col min="11265" max="11265" width="10.375" style="3" customWidth="1"/>
    <col min="11266" max="11272" width="11.625" style="3" customWidth="1"/>
    <col min="11273" max="11273" width="11.375" style="3" customWidth="1"/>
    <col min="11274" max="11520" width="9" style="3"/>
    <col min="11521" max="11521" width="10.375" style="3" customWidth="1"/>
    <col min="11522" max="11528" width="11.625" style="3" customWidth="1"/>
    <col min="11529" max="11529" width="11.375" style="3" customWidth="1"/>
    <col min="11530" max="11776" width="9" style="3"/>
    <col min="11777" max="11777" width="10.375" style="3" customWidth="1"/>
    <col min="11778" max="11784" width="11.625" style="3" customWidth="1"/>
    <col min="11785" max="11785" width="11.375" style="3" customWidth="1"/>
    <col min="11786" max="12032" width="9" style="3"/>
    <col min="12033" max="12033" width="10.375" style="3" customWidth="1"/>
    <col min="12034" max="12040" width="11.625" style="3" customWidth="1"/>
    <col min="12041" max="12041" width="11.375" style="3" customWidth="1"/>
    <col min="12042" max="12288" width="9" style="3"/>
    <col min="12289" max="12289" width="10.375" style="3" customWidth="1"/>
    <col min="12290" max="12296" width="11.625" style="3" customWidth="1"/>
    <col min="12297" max="12297" width="11.375" style="3" customWidth="1"/>
    <col min="12298" max="12544" width="9" style="3"/>
    <col min="12545" max="12545" width="10.375" style="3" customWidth="1"/>
    <col min="12546" max="12552" width="11.625" style="3" customWidth="1"/>
    <col min="12553" max="12553" width="11.375" style="3" customWidth="1"/>
    <col min="12554" max="12800" width="9" style="3"/>
    <col min="12801" max="12801" width="10.375" style="3" customWidth="1"/>
    <col min="12802" max="12808" width="11.625" style="3" customWidth="1"/>
    <col min="12809" max="12809" width="11.375" style="3" customWidth="1"/>
    <col min="12810" max="13056" width="9" style="3"/>
    <col min="13057" max="13057" width="10.375" style="3" customWidth="1"/>
    <col min="13058" max="13064" width="11.625" style="3" customWidth="1"/>
    <col min="13065" max="13065" width="11.375" style="3" customWidth="1"/>
    <col min="13066" max="13312" width="9" style="3"/>
    <col min="13313" max="13313" width="10.375" style="3" customWidth="1"/>
    <col min="13314" max="13320" width="11.625" style="3" customWidth="1"/>
    <col min="13321" max="13321" width="11.375" style="3" customWidth="1"/>
    <col min="13322" max="13568" width="9" style="3"/>
    <col min="13569" max="13569" width="10.375" style="3" customWidth="1"/>
    <col min="13570" max="13576" width="11.625" style="3" customWidth="1"/>
    <col min="13577" max="13577" width="11.375" style="3" customWidth="1"/>
    <col min="13578" max="13824" width="9" style="3"/>
    <col min="13825" max="13825" width="10.375" style="3" customWidth="1"/>
    <col min="13826" max="13832" width="11.625" style="3" customWidth="1"/>
    <col min="13833" max="13833" width="11.375" style="3" customWidth="1"/>
    <col min="13834" max="14080" width="9" style="3"/>
    <col min="14081" max="14081" width="10.375" style="3" customWidth="1"/>
    <col min="14082" max="14088" width="11.625" style="3" customWidth="1"/>
    <col min="14089" max="14089" width="11.375" style="3" customWidth="1"/>
    <col min="14090" max="14336" width="9" style="3"/>
    <col min="14337" max="14337" width="10.375" style="3" customWidth="1"/>
    <col min="14338" max="14344" width="11.625" style="3" customWidth="1"/>
    <col min="14345" max="14345" width="11.375" style="3" customWidth="1"/>
    <col min="14346" max="14592" width="9" style="3"/>
    <col min="14593" max="14593" width="10.375" style="3" customWidth="1"/>
    <col min="14594" max="14600" width="11.625" style="3" customWidth="1"/>
    <col min="14601" max="14601" width="11.375" style="3" customWidth="1"/>
    <col min="14602" max="14848" width="9" style="3"/>
    <col min="14849" max="14849" width="10.375" style="3" customWidth="1"/>
    <col min="14850" max="14856" width="11.625" style="3" customWidth="1"/>
    <col min="14857" max="14857" width="11.375" style="3" customWidth="1"/>
    <col min="14858" max="15104" width="9" style="3"/>
    <col min="15105" max="15105" width="10.375" style="3" customWidth="1"/>
    <col min="15106" max="15112" width="11.625" style="3" customWidth="1"/>
    <col min="15113" max="15113" width="11.375" style="3" customWidth="1"/>
    <col min="15114" max="15360" width="9" style="3"/>
    <col min="15361" max="15361" width="10.375" style="3" customWidth="1"/>
    <col min="15362" max="15368" width="11.625" style="3" customWidth="1"/>
    <col min="15369" max="15369" width="11.375" style="3" customWidth="1"/>
    <col min="15370" max="15616" width="9" style="3"/>
    <col min="15617" max="15617" width="10.375" style="3" customWidth="1"/>
    <col min="15618" max="15624" width="11.625" style="3" customWidth="1"/>
    <col min="15625" max="15625" width="11.375" style="3" customWidth="1"/>
    <col min="15626" max="15872" width="9" style="3"/>
    <col min="15873" max="15873" width="10.375" style="3" customWidth="1"/>
    <col min="15874" max="15880" width="11.625" style="3" customWidth="1"/>
    <col min="15881" max="15881" width="11.375" style="3" customWidth="1"/>
    <col min="15882" max="16128" width="9" style="3"/>
    <col min="16129" max="16129" width="10.375" style="3" customWidth="1"/>
    <col min="16130" max="16136" width="11.625" style="3" customWidth="1"/>
    <col min="16137" max="16137" width="11.375" style="3" customWidth="1"/>
    <col min="16138" max="16384" width="9" style="3"/>
  </cols>
  <sheetData>
    <row r="2" spans="1:9" ht="17.25">
      <c r="A2" s="846" t="s">
        <v>997</v>
      </c>
      <c r="B2" s="846"/>
      <c r="C2" s="846"/>
      <c r="D2" s="846"/>
      <c r="E2" s="846"/>
      <c r="F2" s="846"/>
      <c r="G2" s="846"/>
      <c r="H2" s="846"/>
    </row>
    <row r="4" spans="1:9" ht="20.25" customHeight="1">
      <c r="A4" s="1856" t="s">
        <v>372</v>
      </c>
      <c r="B4" s="1856"/>
      <c r="C4" s="1856"/>
      <c r="D4" s="1856"/>
      <c r="E4" s="1856"/>
      <c r="F4" s="1856"/>
      <c r="G4" s="1856"/>
      <c r="H4" s="1856"/>
    </row>
    <row r="5" spans="1:9" ht="14.25" thickBot="1">
      <c r="A5" s="3" t="s">
        <v>373</v>
      </c>
      <c r="E5" s="1857" t="s">
        <v>374</v>
      </c>
      <c r="F5" s="1857"/>
      <c r="G5" s="1857"/>
      <c r="H5" s="1857"/>
      <c r="I5" s="1858"/>
    </row>
    <row r="6" spans="1:9" ht="18.75" customHeight="1">
      <c r="A6" s="1859" t="s">
        <v>375</v>
      </c>
      <c r="B6" s="1860" t="s">
        <v>377</v>
      </c>
      <c r="C6" s="1860" t="s">
        <v>378</v>
      </c>
      <c r="D6" s="1860" t="s">
        <v>814</v>
      </c>
      <c r="E6" s="1861" t="s">
        <v>815</v>
      </c>
      <c r="F6" s="1861" t="s">
        <v>857</v>
      </c>
      <c r="G6" s="1861" t="s">
        <v>870</v>
      </c>
      <c r="H6" s="1862" t="s">
        <v>895</v>
      </c>
      <c r="I6" s="1863" t="s">
        <v>995</v>
      </c>
    </row>
    <row r="7" spans="1:9" ht="18.75" customHeight="1" thickBot="1">
      <c r="A7" s="1864" t="s">
        <v>379</v>
      </c>
      <c r="B7" s="1865"/>
      <c r="C7" s="1865"/>
      <c r="D7" s="1865"/>
      <c r="E7" s="1866"/>
      <c r="F7" s="1866"/>
      <c r="G7" s="1866"/>
      <c r="H7" s="1867"/>
      <c r="I7" s="1868"/>
    </row>
    <row r="8" spans="1:9" ht="33" customHeight="1">
      <c r="A8" s="1869" t="s">
        <v>104</v>
      </c>
      <c r="B8" s="1870">
        <v>18</v>
      </c>
      <c r="C8" s="1870">
        <v>18</v>
      </c>
      <c r="D8" s="1870">
        <v>20</v>
      </c>
      <c r="E8" s="1871">
        <v>21</v>
      </c>
      <c r="F8" s="1871">
        <v>21</v>
      </c>
      <c r="G8" s="1872">
        <v>21</v>
      </c>
      <c r="H8" s="1873">
        <v>21</v>
      </c>
      <c r="I8" s="1874">
        <v>20</v>
      </c>
    </row>
    <row r="9" spans="1:9" ht="33" customHeight="1">
      <c r="A9" s="1869" t="s">
        <v>105</v>
      </c>
      <c r="B9" s="1875">
        <v>15</v>
      </c>
      <c r="C9" s="1875">
        <v>15</v>
      </c>
      <c r="D9" s="1875">
        <v>15</v>
      </c>
      <c r="E9" s="1472">
        <v>14</v>
      </c>
      <c r="F9" s="1472">
        <v>14</v>
      </c>
      <c r="G9" s="1876">
        <v>14</v>
      </c>
      <c r="H9" s="1877">
        <v>14</v>
      </c>
      <c r="I9" s="1878">
        <v>14</v>
      </c>
    </row>
    <row r="10" spans="1:9" ht="33" customHeight="1">
      <c r="A10" s="1869" t="s">
        <v>380</v>
      </c>
      <c r="B10" s="1875">
        <v>50</v>
      </c>
      <c r="C10" s="1875">
        <v>52</v>
      </c>
      <c r="D10" s="1875">
        <v>55</v>
      </c>
      <c r="E10" s="1472">
        <v>57</v>
      </c>
      <c r="F10" s="1472">
        <v>63</v>
      </c>
      <c r="G10" s="1876">
        <v>62</v>
      </c>
      <c r="H10" s="1877">
        <v>67</v>
      </c>
      <c r="I10" s="1878">
        <v>70</v>
      </c>
    </row>
    <row r="11" spans="1:9" ht="33" customHeight="1">
      <c r="A11" s="1869" t="s">
        <v>49</v>
      </c>
      <c r="B11" s="1875">
        <v>11</v>
      </c>
      <c r="C11" s="1875">
        <v>11</v>
      </c>
      <c r="D11" s="1875">
        <v>11</v>
      </c>
      <c r="E11" s="1472">
        <v>10</v>
      </c>
      <c r="F11" s="1472">
        <v>11</v>
      </c>
      <c r="G11" s="1876">
        <v>11</v>
      </c>
      <c r="H11" s="1877">
        <v>11</v>
      </c>
      <c r="I11" s="1878">
        <v>12</v>
      </c>
    </row>
    <row r="12" spans="1:9" ht="33" customHeight="1">
      <c r="A12" s="1869" t="s">
        <v>381</v>
      </c>
      <c r="B12" s="1875">
        <v>8</v>
      </c>
      <c r="C12" s="1875">
        <v>8</v>
      </c>
      <c r="D12" s="1875">
        <v>8</v>
      </c>
      <c r="E12" s="1472">
        <v>8</v>
      </c>
      <c r="F12" s="1472">
        <v>8</v>
      </c>
      <c r="G12" s="1876">
        <v>8</v>
      </c>
      <c r="H12" s="1877">
        <v>8</v>
      </c>
      <c r="I12" s="1878">
        <v>8</v>
      </c>
    </row>
    <row r="13" spans="1:9" ht="33" customHeight="1">
      <c r="A13" s="1879" t="s">
        <v>109</v>
      </c>
      <c r="B13" s="1880">
        <v>8</v>
      </c>
      <c r="C13" s="1880">
        <v>9</v>
      </c>
      <c r="D13" s="1880">
        <v>9</v>
      </c>
      <c r="E13" s="1487">
        <v>9</v>
      </c>
      <c r="F13" s="1487">
        <v>10</v>
      </c>
      <c r="G13" s="1881">
        <v>11</v>
      </c>
      <c r="H13" s="1882">
        <v>12</v>
      </c>
      <c r="I13" s="1883">
        <v>13</v>
      </c>
    </row>
    <row r="14" spans="1:9" ht="33" customHeight="1" thickBot="1">
      <c r="A14" s="1884" t="s">
        <v>57</v>
      </c>
      <c r="B14" s="1885">
        <f>SUM(B8:B13)</f>
        <v>110</v>
      </c>
      <c r="C14" s="1885">
        <f>SUM(C8:C13)</f>
        <v>113</v>
      </c>
      <c r="D14" s="1885">
        <v>118</v>
      </c>
      <c r="E14" s="1886">
        <f>SUM(E8:E13)</f>
        <v>119</v>
      </c>
      <c r="F14" s="1886">
        <f>SUM(F8:F13)</f>
        <v>127</v>
      </c>
      <c r="G14" s="1886">
        <f>SUM(G8:G13)</f>
        <v>127</v>
      </c>
      <c r="H14" s="1887">
        <f>SUM(H8:H13)</f>
        <v>133</v>
      </c>
      <c r="I14" s="1888">
        <f>SUM(I8:I13)</f>
        <v>137</v>
      </c>
    </row>
    <row r="15" spans="1:9">
      <c r="A15" s="1889"/>
      <c r="B15" s="1889"/>
      <c r="C15" s="1889"/>
      <c r="D15" s="1889"/>
      <c r="E15" s="1889"/>
      <c r="F15" s="1889"/>
      <c r="G15" s="1889"/>
      <c r="H15" s="1889"/>
      <c r="I15" s="1890"/>
    </row>
    <row r="16" spans="1:9">
      <c r="A16" s="1891"/>
      <c r="B16" s="1891"/>
      <c r="C16" s="1891"/>
      <c r="D16" s="1891"/>
      <c r="E16" s="1891"/>
      <c r="F16" s="1891"/>
      <c r="G16" s="1891"/>
      <c r="H16" s="1891"/>
      <c r="I16" s="1890"/>
    </row>
    <row r="17" spans="1:9" ht="31.5" customHeight="1">
      <c r="A17" s="1892" t="s">
        <v>382</v>
      </c>
      <c r="B17" s="1892"/>
      <c r="C17" s="1892"/>
      <c r="D17" s="1892"/>
      <c r="E17" s="1892"/>
      <c r="F17" s="1892"/>
      <c r="G17" s="1893"/>
      <c r="H17" s="1890"/>
      <c r="I17" s="1890"/>
    </row>
    <row r="18" spans="1:9" ht="16.5" customHeight="1" thickBot="1">
      <c r="A18" s="1890" t="s">
        <v>373</v>
      </c>
      <c r="B18" s="1890"/>
      <c r="C18" s="1890"/>
      <c r="D18" s="1890"/>
      <c r="E18" s="1890"/>
      <c r="F18" s="1890"/>
      <c r="G18" s="1890"/>
      <c r="H18" s="1890"/>
      <c r="I18" s="1890"/>
    </row>
    <row r="19" spans="1:9" ht="31.5" customHeight="1">
      <c r="A19" s="1859" t="s">
        <v>13</v>
      </c>
      <c r="B19" s="1894" t="s">
        <v>383</v>
      </c>
      <c r="C19" s="1894"/>
      <c r="D19" s="1894"/>
      <c r="E19" s="1895" t="s">
        <v>816</v>
      </c>
      <c r="F19" s="1896"/>
      <c r="G19" s="1897"/>
      <c r="H19" s="1898" t="s">
        <v>384</v>
      </c>
    </row>
    <row r="20" spans="1:9" ht="31.5" customHeight="1" thickBot="1">
      <c r="A20" s="1864" t="s">
        <v>817</v>
      </c>
      <c r="B20" s="1899" t="s">
        <v>385</v>
      </c>
      <c r="C20" s="1900" t="s">
        <v>386</v>
      </c>
      <c r="D20" s="1901" t="s">
        <v>387</v>
      </c>
      <c r="E20" s="1899" t="s">
        <v>385</v>
      </c>
      <c r="F20" s="1902" t="s">
        <v>386</v>
      </c>
      <c r="G20" s="1901" t="s">
        <v>387</v>
      </c>
      <c r="H20" s="1903"/>
    </row>
    <row r="21" spans="1:9" ht="31.5" customHeight="1">
      <c r="A21" s="1904" t="s">
        <v>376</v>
      </c>
      <c r="B21" s="1905">
        <v>12</v>
      </c>
      <c r="C21" s="1906">
        <v>7</v>
      </c>
      <c r="D21" s="1907">
        <v>58.3</v>
      </c>
      <c r="E21" s="1905">
        <v>7</v>
      </c>
      <c r="F21" s="1906">
        <v>7</v>
      </c>
      <c r="G21" s="1907">
        <v>100</v>
      </c>
      <c r="H21" s="1908">
        <v>58.3</v>
      </c>
    </row>
    <row r="22" spans="1:9" ht="31.5" customHeight="1">
      <c r="A22" s="1869" t="s">
        <v>377</v>
      </c>
      <c r="B22" s="1909">
        <v>10</v>
      </c>
      <c r="C22" s="1910">
        <v>6</v>
      </c>
      <c r="D22" s="1911">
        <v>60</v>
      </c>
      <c r="E22" s="1909">
        <v>6</v>
      </c>
      <c r="F22" s="1910">
        <v>6</v>
      </c>
      <c r="G22" s="1912">
        <v>100</v>
      </c>
      <c r="H22" s="1913">
        <v>60</v>
      </c>
    </row>
    <row r="23" spans="1:9" ht="31.5" customHeight="1">
      <c r="A23" s="1914" t="s">
        <v>378</v>
      </c>
      <c r="B23" s="1915">
        <v>16</v>
      </c>
      <c r="C23" s="1916">
        <v>8</v>
      </c>
      <c r="D23" s="1917">
        <v>50</v>
      </c>
      <c r="E23" s="1915">
        <v>8</v>
      </c>
      <c r="F23" s="1916">
        <v>3</v>
      </c>
      <c r="G23" s="1918">
        <v>37.5</v>
      </c>
      <c r="H23" s="1919">
        <v>18.75</v>
      </c>
    </row>
    <row r="24" spans="1:9" ht="31.5" customHeight="1">
      <c r="A24" s="1869" t="s">
        <v>858</v>
      </c>
      <c r="B24" s="1909">
        <v>9</v>
      </c>
      <c r="C24" s="1910">
        <v>7</v>
      </c>
      <c r="D24" s="1911">
        <v>77.8</v>
      </c>
      <c r="E24" s="1909">
        <v>7</v>
      </c>
      <c r="F24" s="1910">
        <v>1</v>
      </c>
      <c r="G24" s="1912">
        <v>14.3</v>
      </c>
      <c r="H24" s="1913">
        <v>11.1</v>
      </c>
    </row>
    <row r="25" spans="1:9" ht="31.5" customHeight="1">
      <c r="A25" s="1920" t="s">
        <v>859</v>
      </c>
      <c r="B25" s="1921">
        <v>9</v>
      </c>
      <c r="C25" s="1922">
        <v>4</v>
      </c>
      <c r="D25" s="1923">
        <v>44.4</v>
      </c>
      <c r="E25" s="1921">
        <v>4</v>
      </c>
      <c r="F25" s="1922">
        <v>4</v>
      </c>
      <c r="G25" s="1924">
        <v>100</v>
      </c>
      <c r="H25" s="1925">
        <v>44.4</v>
      </c>
    </row>
    <row r="26" spans="1:9" ht="31.5" customHeight="1">
      <c r="A26" s="1869" t="s">
        <v>871</v>
      </c>
      <c r="B26" s="1909">
        <v>13</v>
      </c>
      <c r="C26" s="1910">
        <v>7</v>
      </c>
      <c r="D26" s="1926">
        <v>53.8</v>
      </c>
      <c r="E26" s="1909">
        <v>7</v>
      </c>
      <c r="F26" s="1910">
        <v>7</v>
      </c>
      <c r="G26" s="1912">
        <v>100</v>
      </c>
      <c r="H26" s="1927">
        <v>53.8</v>
      </c>
    </row>
    <row r="27" spans="1:9" ht="31.5" customHeight="1">
      <c r="A27" s="1914" t="s">
        <v>957</v>
      </c>
      <c r="B27" s="1915">
        <v>15</v>
      </c>
      <c r="C27" s="1916">
        <v>8</v>
      </c>
      <c r="D27" s="1917">
        <v>53.3</v>
      </c>
      <c r="E27" s="1915">
        <v>8</v>
      </c>
      <c r="F27" s="1916">
        <v>8</v>
      </c>
      <c r="G27" s="1918">
        <v>100</v>
      </c>
      <c r="H27" s="1919">
        <v>53.3</v>
      </c>
    </row>
    <row r="28" spans="1:9" ht="31.5" customHeight="1" thickBot="1">
      <c r="A28" s="1928" t="s">
        <v>996</v>
      </c>
      <c r="B28" s="1929">
        <v>11</v>
      </c>
      <c r="C28" s="1930">
        <v>7</v>
      </c>
      <c r="D28" s="1931">
        <v>63.6</v>
      </c>
      <c r="E28" s="1929">
        <v>7</v>
      </c>
      <c r="F28" s="1930">
        <v>7</v>
      </c>
      <c r="G28" s="1932">
        <v>100</v>
      </c>
      <c r="H28" s="1933">
        <v>63.6</v>
      </c>
    </row>
    <row r="29" spans="1:9">
      <c r="A29" s="1934" t="s">
        <v>388</v>
      </c>
      <c r="B29" s="1934"/>
      <c r="C29" s="1934"/>
      <c r="D29" s="1934"/>
      <c r="E29" s="1934"/>
      <c r="F29" s="1934"/>
      <c r="G29" s="1934"/>
      <c r="H29" s="1934"/>
      <c r="I29" s="1420"/>
    </row>
    <row r="30" spans="1:9" ht="18.75" customHeight="1">
      <c r="A30" s="1934" t="s">
        <v>389</v>
      </c>
      <c r="B30" s="1934"/>
      <c r="C30" s="1934"/>
      <c r="D30" s="1934"/>
      <c r="E30" s="1934"/>
      <c r="F30" s="1934"/>
      <c r="G30" s="1934"/>
      <c r="H30" s="1934"/>
      <c r="I30" s="1934"/>
    </row>
    <row r="31" spans="1:9" ht="18.75" customHeight="1">
      <c r="A31" s="1934"/>
      <c r="B31" s="1934"/>
      <c r="C31" s="1934"/>
      <c r="D31" s="1934"/>
      <c r="E31" s="1934"/>
      <c r="F31" s="1934"/>
      <c r="G31" s="1934"/>
      <c r="H31" s="1934"/>
      <c r="I31" s="1934"/>
    </row>
    <row r="32" spans="1:9" ht="18.75" customHeight="1">
      <c r="I32" s="1934"/>
    </row>
  </sheetData>
  <mergeCells count="15">
    <mergeCell ref="I6:I7"/>
    <mergeCell ref="A17:F17"/>
    <mergeCell ref="B19:D19"/>
    <mergeCell ref="E19:G19"/>
    <mergeCell ref="H19:H20"/>
    <mergeCell ref="A2:H2"/>
    <mergeCell ref="A4:H4"/>
    <mergeCell ref="E5:I5"/>
    <mergeCell ref="B6:B7"/>
    <mergeCell ref="C6:C7"/>
    <mergeCell ref="D6:D7"/>
    <mergeCell ref="E6:E7"/>
    <mergeCell ref="F6:F7"/>
    <mergeCell ref="G6:G7"/>
    <mergeCell ref="H6:H7"/>
  </mergeCells>
  <phoneticPr fontId="3"/>
  <pageMargins left="0.59055118110236227" right="0.59055118110236227" top="0.98425196850393704" bottom="0.98425196850393704" header="0.51181102362204722" footer="0.51181102362204722"/>
  <pageSetup paperSize="9" scale="89" fitToHeight="0"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7FE0A1-956A-4FAE-86B3-21518C0830BA}">
  <sheetPr>
    <tabColor rgb="FFFFFF00"/>
  </sheetPr>
  <dimension ref="A1:Z74"/>
  <sheetViews>
    <sheetView view="pageBreakPreview" zoomScale="70" zoomScaleNormal="100" zoomScaleSheetLayoutView="70" workbookViewId="0">
      <selection sqref="A1:C1"/>
    </sheetView>
  </sheetViews>
  <sheetFormatPr defaultColWidth="9" defaultRowHeight="13.5"/>
  <cols>
    <col min="1" max="1" width="12.375" style="1936" customWidth="1"/>
    <col min="2" max="2" width="19.625" style="1936" customWidth="1"/>
    <col min="3" max="3" width="17.875" style="1936" customWidth="1"/>
    <col min="4" max="4" width="23.375" style="1936" customWidth="1"/>
    <col min="5" max="5" width="17.625" style="1936" customWidth="1"/>
    <col min="6" max="6" width="14" style="1936" customWidth="1"/>
    <col min="7" max="7" width="11.625" style="1936" customWidth="1"/>
    <col min="8" max="8" width="11.875" style="1936" customWidth="1"/>
    <col min="9" max="9" width="15.75" style="1936" customWidth="1"/>
    <col min="10" max="10" width="9" style="1936" customWidth="1"/>
    <col min="11" max="16384" width="9" style="1936"/>
  </cols>
  <sheetData>
    <row r="1" spans="1:26" ht="21" customHeight="1">
      <c r="A1" s="1935" t="s">
        <v>998</v>
      </c>
      <c r="B1" s="1935"/>
      <c r="C1" s="1935"/>
    </row>
    <row r="2" spans="1:26" ht="20.100000000000001" customHeight="1"/>
    <row r="3" spans="1:26" ht="20.100000000000001" customHeight="1">
      <c r="A3" s="1937" t="s">
        <v>999</v>
      </c>
      <c r="B3" s="1938"/>
      <c r="C3" s="1938"/>
    </row>
    <row r="4" spans="1:26" ht="20.100000000000001" customHeight="1"/>
    <row r="5" spans="1:26" s="1944" customFormat="1" ht="27.75" customHeight="1" thickBot="1">
      <c r="A5" s="1939"/>
      <c r="B5" s="1940"/>
      <c r="C5" s="1940"/>
      <c r="D5" s="1941"/>
      <c r="E5" s="1941"/>
      <c r="F5" s="1942" t="s">
        <v>1000</v>
      </c>
      <c r="G5" s="1942"/>
      <c r="H5" s="1942"/>
      <c r="I5" s="1942"/>
      <c r="J5" s="1943"/>
      <c r="T5" s="1945"/>
      <c r="U5" s="1946"/>
      <c r="V5" s="1946"/>
      <c r="W5" s="1946"/>
      <c r="X5" s="1946"/>
      <c r="Y5" s="1946"/>
      <c r="Z5" s="1946"/>
    </row>
    <row r="6" spans="1:26" s="1955" customFormat="1" ht="43.5" customHeight="1">
      <c r="A6" s="1939"/>
      <c r="B6" s="1947" t="s">
        <v>1001</v>
      </c>
      <c r="C6" s="1948"/>
      <c r="D6" s="1948"/>
      <c r="E6" s="1949" t="s">
        <v>1002</v>
      </c>
      <c r="F6" s="1950"/>
      <c r="G6" s="1951"/>
      <c r="H6" s="1952" t="s">
        <v>1003</v>
      </c>
      <c r="I6" s="1953"/>
      <c r="J6" s="1954"/>
      <c r="T6" s="1946"/>
      <c r="U6" s="1946"/>
      <c r="V6" s="1946"/>
      <c r="W6" s="1946"/>
      <c r="X6" s="1946"/>
      <c r="Y6" s="1946"/>
      <c r="Z6" s="1946"/>
    </row>
    <row r="7" spans="1:26" s="1955" customFormat="1" ht="30.75" customHeight="1">
      <c r="A7" s="1939"/>
      <c r="B7" s="1956" t="s">
        <v>1004</v>
      </c>
      <c r="C7" s="1957"/>
      <c r="D7" s="1958" t="s">
        <v>1005</v>
      </c>
      <c r="E7" s="1959" t="s">
        <v>76</v>
      </c>
      <c r="F7" s="1960"/>
      <c r="G7" s="1961"/>
      <c r="H7" s="1962"/>
      <c r="I7" s="1963"/>
      <c r="J7" s="1954"/>
      <c r="T7" s="1946"/>
      <c r="U7" s="1946"/>
      <c r="V7" s="1946"/>
      <c r="W7" s="1946"/>
      <c r="X7" s="1946"/>
      <c r="Y7" s="1946"/>
      <c r="Z7" s="1946"/>
    </row>
    <row r="8" spans="1:26" s="1955" customFormat="1" ht="42" customHeight="1">
      <c r="A8" s="1939"/>
      <c r="B8" s="1964" t="s">
        <v>1006</v>
      </c>
      <c r="C8" s="1965"/>
      <c r="D8" s="1958" t="s">
        <v>1006</v>
      </c>
      <c r="E8" s="1966" t="s">
        <v>1007</v>
      </c>
      <c r="F8" s="1967"/>
      <c r="G8" s="1965"/>
      <c r="H8" s="1961"/>
      <c r="I8" s="1963"/>
      <c r="J8" s="1954"/>
      <c r="T8" s="1946"/>
      <c r="U8" s="1946"/>
      <c r="V8" s="1946"/>
      <c r="W8" s="1946"/>
      <c r="X8" s="1946"/>
      <c r="Y8" s="1946"/>
      <c r="Z8" s="1946"/>
    </row>
    <row r="9" spans="1:26" s="1944" customFormat="1" ht="35.25" customHeight="1" thickBot="1">
      <c r="A9" s="1939"/>
      <c r="B9" s="1968">
        <v>11</v>
      </c>
      <c r="C9" s="1969"/>
      <c r="D9" s="1970">
        <v>14</v>
      </c>
      <c r="E9" s="1971">
        <v>21</v>
      </c>
      <c r="F9" s="1972"/>
      <c r="G9" s="1969"/>
      <c r="H9" s="1973">
        <v>46</v>
      </c>
      <c r="I9" s="1974"/>
      <c r="J9" s="1943"/>
      <c r="T9" s="1946"/>
      <c r="U9" s="1946"/>
      <c r="V9" s="1946"/>
      <c r="W9" s="1946"/>
      <c r="X9" s="1946"/>
      <c r="Y9" s="1946"/>
      <c r="Z9" s="1946"/>
    </row>
    <row r="10" spans="1:26" s="1944" customFormat="1" ht="19.5" customHeight="1">
      <c r="A10" s="1939"/>
      <c r="B10" s="1975"/>
      <c r="C10" s="1975"/>
      <c r="D10" s="1975"/>
      <c r="E10" s="1975"/>
      <c r="F10" s="1940"/>
      <c r="G10" s="1940"/>
      <c r="H10" s="1943"/>
      <c r="I10" s="1943"/>
      <c r="J10" s="1943"/>
      <c r="T10" s="1946"/>
      <c r="U10" s="1946"/>
      <c r="V10" s="1946"/>
      <c r="W10" s="1946"/>
      <c r="X10" s="1946"/>
      <c r="Y10" s="1946"/>
      <c r="Z10" s="1946"/>
    </row>
    <row r="11" spans="1:26" s="1944" customFormat="1" ht="18.75" customHeight="1">
      <c r="A11" s="1939"/>
      <c r="B11" s="1976" t="s">
        <v>1008</v>
      </c>
      <c r="C11" s="1976"/>
      <c r="D11" s="1976"/>
      <c r="E11" s="1976"/>
      <c r="F11" s="1976"/>
      <c r="G11" s="1976"/>
      <c r="H11" s="1976"/>
      <c r="I11" s="1976"/>
      <c r="J11" s="1943"/>
      <c r="T11" s="1946"/>
      <c r="U11" s="1946"/>
      <c r="V11" s="1946"/>
      <c r="W11" s="1946"/>
      <c r="X11" s="1946"/>
      <c r="Y11" s="1946"/>
      <c r="Z11" s="1946"/>
    </row>
    <row r="12" spans="1:26" s="1944" customFormat="1" ht="18.75" customHeight="1">
      <c r="A12" s="1939"/>
      <c r="B12" s="1976"/>
      <c r="C12" s="1976"/>
      <c r="D12" s="1976"/>
      <c r="E12" s="1976"/>
      <c r="F12" s="1976"/>
      <c r="G12" s="1976"/>
      <c r="H12" s="1976"/>
      <c r="I12" s="1976"/>
      <c r="J12" s="1943"/>
      <c r="T12" s="1946"/>
      <c r="U12" s="1946"/>
      <c r="V12" s="1946"/>
      <c r="W12" s="1946"/>
      <c r="X12" s="1946"/>
      <c r="Y12" s="1946"/>
      <c r="Z12" s="1946"/>
    </row>
    <row r="13" spans="1:26" s="1944" customFormat="1" ht="18.75" customHeight="1">
      <c r="A13" s="1939"/>
      <c r="B13" s="1976"/>
      <c r="C13" s="1976"/>
      <c r="D13" s="1976"/>
      <c r="E13" s="1976"/>
      <c r="F13" s="1976"/>
      <c r="G13" s="1976"/>
      <c r="H13" s="1976"/>
      <c r="I13" s="1976"/>
      <c r="J13" s="1943"/>
      <c r="T13" s="1946"/>
      <c r="U13" s="1946"/>
      <c r="V13" s="1946"/>
      <c r="W13" s="1946"/>
      <c r="X13" s="1946"/>
      <c r="Y13" s="1946"/>
      <c r="Z13" s="1946"/>
    </row>
    <row r="14" spans="1:26" s="1944" customFormat="1" ht="18.75" customHeight="1">
      <c r="A14" s="1939"/>
      <c r="B14" s="1976"/>
      <c r="C14" s="1976"/>
      <c r="D14" s="1976"/>
      <c r="E14" s="1976"/>
      <c r="F14" s="1976"/>
      <c r="G14" s="1976"/>
      <c r="H14" s="1976"/>
      <c r="I14" s="1976"/>
      <c r="J14" s="1943"/>
      <c r="T14" s="1946"/>
      <c r="U14" s="1946"/>
      <c r="V14" s="1946"/>
      <c r="W14" s="1946"/>
      <c r="X14" s="1946"/>
      <c r="Y14" s="1946"/>
      <c r="Z14" s="1946"/>
    </row>
    <row r="15" spans="1:26" s="1944" customFormat="1" ht="18.75" customHeight="1">
      <c r="A15" s="1939"/>
      <c r="B15" s="1976"/>
      <c r="C15" s="1976"/>
      <c r="D15" s="1976"/>
      <c r="E15" s="1976"/>
      <c r="F15" s="1976"/>
      <c r="G15" s="1976"/>
      <c r="H15" s="1976"/>
      <c r="I15" s="1976"/>
      <c r="J15" s="1943"/>
      <c r="T15" s="1946"/>
      <c r="U15" s="1946"/>
      <c r="V15" s="1946"/>
      <c r="W15" s="1946"/>
      <c r="X15" s="1946"/>
      <c r="Y15" s="1946"/>
      <c r="Z15" s="1946"/>
    </row>
    <row r="16" spans="1:26" s="1944" customFormat="1" ht="18.75" customHeight="1">
      <c r="A16" s="1939"/>
      <c r="B16" s="1976"/>
      <c r="C16" s="1976"/>
      <c r="D16" s="1976"/>
      <c r="E16" s="1976"/>
      <c r="F16" s="1976"/>
      <c r="G16" s="1976"/>
      <c r="H16" s="1976"/>
      <c r="I16" s="1976"/>
      <c r="J16" s="1943"/>
      <c r="T16" s="1946"/>
      <c r="U16" s="1946"/>
      <c r="V16" s="1946"/>
      <c r="W16" s="1946"/>
      <c r="X16" s="1946"/>
      <c r="Y16" s="1946"/>
      <c r="Z16" s="1946"/>
    </row>
    <row r="17" spans="1:10" s="1944" customFormat="1" ht="18.75" customHeight="1">
      <c r="A17" s="1939"/>
      <c r="B17" s="1976"/>
      <c r="C17" s="1976"/>
      <c r="D17" s="1976"/>
      <c r="E17" s="1976"/>
      <c r="F17" s="1976"/>
      <c r="G17" s="1976"/>
      <c r="H17" s="1976"/>
      <c r="I17" s="1976"/>
      <c r="J17" s="1943"/>
    </row>
    <row r="18" spans="1:10" s="1944" customFormat="1" ht="27" customHeight="1">
      <c r="A18" s="1939"/>
      <c r="B18" s="1976"/>
      <c r="C18" s="1976"/>
      <c r="D18" s="1976"/>
      <c r="E18" s="1976"/>
      <c r="F18" s="1976"/>
      <c r="G18" s="1976"/>
      <c r="H18" s="1976"/>
      <c r="I18" s="1976"/>
      <c r="J18" s="1943"/>
    </row>
    <row r="19" spans="1:10" s="1944" customFormat="1" ht="45" customHeight="1">
      <c r="A19" s="1939"/>
      <c r="B19" s="1976"/>
      <c r="C19" s="1976"/>
      <c r="D19" s="1976"/>
      <c r="E19" s="1976"/>
      <c r="F19" s="1976"/>
      <c r="G19" s="1976"/>
      <c r="H19" s="1976"/>
      <c r="I19" s="1976"/>
      <c r="J19" s="1943"/>
    </row>
    <row r="20" spans="1:10" ht="18.75" customHeight="1">
      <c r="A20" s="1977"/>
      <c r="B20" s="1978"/>
      <c r="C20" s="1978"/>
      <c r="D20" s="1978"/>
      <c r="E20" s="1978"/>
      <c r="F20" s="1977"/>
      <c r="G20" s="1977"/>
      <c r="H20" s="3"/>
      <c r="I20" s="3"/>
      <c r="J20" s="3"/>
    </row>
    <row r="21" spans="1:10" ht="18.75" customHeight="1">
      <c r="A21" s="3"/>
      <c r="B21" s="3"/>
      <c r="C21" s="3"/>
      <c r="D21" s="3"/>
      <c r="E21" s="3"/>
      <c r="F21" s="3"/>
      <c r="G21" s="3"/>
      <c r="H21" s="3"/>
      <c r="I21" s="3"/>
      <c r="J21" s="3"/>
    </row>
    <row r="22" spans="1:10" ht="20.100000000000001" customHeight="1">
      <c r="A22" s="1937" t="s">
        <v>1009</v>
      </c>
      <c r="B22" s="1938"/>
      <c r="C22" s="1938"/>
    </row>
    <row r="23" spans="1:10" ht="20.100000000000001" customHeight="1"/>
    <row r="24" spans="1:10" s="1979" customFormat="1" ht="20.100000000000001" customHeight="1">
      <c r="A24" s="1938" t="s">
        <v>1010</v>
      </c>
      <c r="B24" s="1938"/>
      <c r="C24" s="1938"/>
      <c r="D24" s="1938"/>
    </row>
    <row r="25" spans="1:10" ht="19.5" customHeight="1" thickBot="1">
      <c r="J25" s="3"/>
    </row>
    <row r="26" spans="1:10" ht="19.5" customHeight="1">
      <c r="B26" s="1980" t="s">
        <v>395</v>
      </c>
      <c r="C26" s="1981" t="s">
        <v>396</v>
      </c>
      <c r="D26" s="1982" t="s">
        <v>872</v>
      </c>
      <c r="E26" s="1983"/>
      <c r="F26" s="1983"/>
      <c r="G26" s="1984" t="s">
        <v>873</v>
      </c>
      <c r="H26" s="1983"/>
      <c r="I26" s="1983"/>
      <c r="J26" s="1985"/>
    </row>
    <row r="27" spans="1:10" ht="27.75" customHeight="1">
      <c r="B27" s="1986">
        <v>45625</v>
      </c>
      <c r="C27" s="1987" t="s">
        <v>1011</v>
      </c>
      <c r="D27" s="1988" t="s">
        <v>1012</v>
      </c>
      <c r="E27" s="1989"/>
      <c r="F27" s="1989"/>
      <c r="G27" s="1990" t="s">
        <v>1013</v>
      </c>
      <c r="H27" s="1991"/>
      <c r="I27" s="1991"/>
      <c r="J27" s="1992"/>
    </row>
    <row r="28" spans="1:10" ht="19.5" customHeight="1">
      <c r="B28" s="1986"/>
      <c r="C28" s="1987"/>
      <c r="D28" s="1993"/>
      <c r="E28" s="1994"/>
      <c r="F28" s="1994"/>
      <c r="G28" s="1991"/>
      <c r="H28" s="1991"/>
      <c r="I28" s="1991"/>
      <c r="J28" s="1992"/>
    </row>
    <row r="29" spans="1:10" ht="19.5" customHeight="1">
      <c r="A29" s="1995"/>
      <c r="B29" s="1986"/>
      <c r="C29" s="1987"/>
      <c r="D29" s="1996" t="s">
        <v>1014</v>
      </c>
      <c r="E29" s="1997"/>
      <c r="F29" s="1997"/>
      <c r="G29" s="1990" t="s">
        <v>1015</v>
      </c>
      <c r="H29" s="1991"/>
      <c r="I29" s="1991"/>
      <c r="J29" s="1992"/>
    </row>
    <row r="30" spans="1:10" ht="37.5" customHeight="1" thickBot="1">
      <c r="A30" s="1995"/>
      <c r="B30" s="1998"/>
      <c r="C30" s="1999"/>
      <c r="D30" s="2000"/>
      <c r="E30" s="2001"/>
      <c r="F30" s="2001"/>
      <c r="G30" s="2002"/>
      <c r="H30" s="2002"/>
      <c r="I30" s="2002"/>
      <c r="J30" s="2003"/>
    </row>
    <row r="31" spans="1:10" ht="19.5" customHeight="1">
      <c r="B31" s="2004"/>
      <c r="C31" s="2005"/>
      <c r="D31" s="2005"/>
      <c r="E31" s="2005"/>
      <c r="F31" s="2006"/>
      <c r="G31" s="2006"/>
      <c r="H31" s="2006"/>
      <c r="I31" s="2006"/>
      <c r="J31" s="3"/>
    </row>
    <row r="32" spans="1:10" ht="19.5" customHeight="1">
      <c r="B32" s="2004"/>
      <c r="C32" s="2005"/>
      <c r="D32" s="2005"/>
      <c r="E32" s="2005"/>
      <c r="F32" s="2006"/>
      <c r="G32" s="2006"/>
      <c r="H32" s="2006"/>
      <c r="I32" s="2006"/>
      <c r="J32" s="3"/>
    </row>
    <row r="33" spans="1:22" ht="20.100000000000001" customHeight="1">
      <c r="A33" s="3"/>
      <c r="B33" s="3"/>
      <c r="C33" s="3"/>
      <c r="D33" s="3"/>
      <c r="E33" s="3"/>
      <c r="F33" s="3"/>
      <c r="G33" s="3"/>
      <c r="H33" s="3"/>
      <c r="I33" s="3"/>
      <c r="J33" s="3"/>
    </row>
    <row r="34" spans="1:22" ht="20.100000000000001" customHeight="1">
      <c r="A34" s="2007" t="s">
        <v>1016</v>
      </c>
      <c r="B34" s="1938"/>
    </row>
    <row r="35" spans="1:22" ht="20.100000000000001" customHeight="1"/>
    <row r="36" spans="1:22" ht="20.100000000000001" customHeight="1">
      <c r="A36" s="2008" t="s">
        <v>1017</v>
      </c>
      <c r="B36" s="1938"/>
      <c r="C36" s="1938"/>
      <c r="D36" s="1938"/>
    </row>
    <row r="37" spans="1:22" ht="20.100000000000001" customHeight="1" thickBot="1"/>
    <row r="38" spans="1:22" ht="20.100000000000001" customHeight="1">
      <c r="B38" s="1980" t="s">
        <v>395</v>
      </c>
      <c r="C38" s="2009" t="s">
        <v>396</v>
      </c>
      <c r="D38" s="2010" t="s">
        <v>818</v>
      </c>
      <c r="E38" s="2011"/>
      <c r="F38" s="2012"/>
      <c r="G38" s="2010" t="s">
        <v>819</v>
      </c>
      <c r="H38" s="2011"/>
      <c r="I38" s="2011"/>
      <c r="J38" s="2013"/>
    </row>
    <row r="39" spans="1:22" ht="27" customHeight="1">
      <c r="B39" s="2014">
        <v>45715</v>
      </c>
      <c r="C39" s="2015" t="s">
        <v>1018</v>
      </c>
      <c r="D39" s="2016" t="s">
        <v>820</v>
      </c>
      <c r="E39" s="2017"/>
      <c r="F39" s="2018"/>
      <c r="G39" s="2019" t="s">
        <v>1019</v>
      </c>
      <c r="H39" s="2020"/>
      <c r="I39" s="2020"/>
      <c r="J39" s="2021"/>
    </row>
    <row r="40" spans="1:22" ht="27" customHeight="1">
      <c r="B40" s="2022"/>
      <c r="C40" s="2023"/>
      <c r="D40" s="2024" t="s">
        <v>821</v>
      </c>
      <c r="E40" s="2025"/>
      <c r="F40" s="2026"/>
      <c r="G40" s="2027"/>
      <c r="H40" s="2028"/>
      <c r="I40" s="2028"/>
      <c r="J40" s="2029"/>
    </row>
    <row r="41" spans="1:22" ht="27" customHeight="1">
      <c r="B41" s="2022"/>
      <c r="C41" s="2023"/>
      <c r="D41" s="2030" t="s">
        <v>822</v>
      </c>
      <c r="E41" s="2025"/>
      <c r="F41" s="2026"/>
      <c r="G41" s="2027"/>
      <c r="H41" s="2028"/>
      <c r="I41" s="2028"/>
      <c r="J41" s="2029"/>
    </row>
    <row r="42" spans="1:22" ht="27" customHeight="1">
      <c r="B42" s="2022"/>
      <c r="C42" s="2023"/>
      <c r="D42" s="2031" t="s">
        <v>823</v>
      </c>
      <c r="E42" s="2032"/>
      <c r="F42" s="2033"/>
      <c r="G42" s="2027"/>
      <c r="H42" s="2028"/>
      <c r="I42" s="2028"/>
      <c r="J42" s="2029"/>
    </row>
    <row r="43" spans="1:22" ht="27" customHeight="1">
      <c r="B43" s="2022"/>
      <c r="C43" s="2023"/>
      <c r="D43" s="2034" t="s">
        <v>1020</v>
      </c>
      <c r="E43" s="2035"/>
      <c r="F43" s="2036"/>
      <c r="G43" s="2027"/>
      <c r="H43" s="2028"/>
      <c r="I43" s="2028"/>
      <c r="J43" s="2029"/>
    </row>
    <row r="44" spans="1:22" ht="23.25" customHeight="1">
      <c r="B44" s="2022"/>
      <c r="C44" s="2023"/>
      <c r="D44" s="2037" t="s">
        <v>824</v>
      </c>
      <c r="E44" s="2038"/>
      <c r="F44" s="2039"/>
      <c r="G44" s="2027"/>
      <c r="H44" s="2028"/>
      <c r="I44" s="2028"/>
      <c r="J44" s="2029"/>
    </row>
    <row r="45" spans="1:22" ht="23.25" customHeight="1" thickBot="1">
      <c r="B45" s="2040"/>
      <c r="C45" s="2041"/>
      <c r="D45" s="2042" t="s">
        <v>825</v>
      </c>
      <c r="E45" s="2043"/>
      <c r="F45" s="2044"/>
      <c r="G45" s="2045"/>
      <c r="H45" s="2046"/>
      <c r="I45" s="2046"/>
      <c r="J45" s="2047"/>
    </row>
    <row r="46" spans="1:22" ht="20.100000000000001" customHeight="1">
      <c r="B46" s="2004"/>
      <c r="C46" s="2048"/>
      <c r="D46" s="2049"/>
      <c r="E46" s="2049"/>
      <c r="F46" s="2049"/>
      <c r="G46" s="2050"/>
      <c r="H46" s="2050"/>
    </row>
    <row r="47" spans="1:22" ht="27" customHeight="1">
      <c r="A47" s="3"/>
      <c r="B47" s="3"/>
      <c r="C47" s="3"/>
      <c r="D47" s="3"/>
      <c r="E47" s="3"/>
      <c r="F47" s="3"/>
      <c r="G47" s="3"/>
      <c r="H47" s="3"/>
      <c r="I47" s="3"/>
      <c r="J47" s="3"/>
      <c r="K47" s="3"/>
    </row>
    <row r="48" spans="1:22" ht="20.100000000000001" customHeight="1">
      <c r="B48" s="2004"/>
      <c r="C48" s="2048"/>
      <c r="D48" s="2049"/>
      <c r="E48" s="2049"/>
      <c r="F48" s="2049"/>
      <c r="G48" s="2050"/>
      <c r="H48" s="2050"/>
      <c r="V48" s="2051"/>
    </row>
    <row r="49" spans="1:10" ht="20.100000000000001" customHeight="1">
      <c r="A49" s="2007" t="s">
        <v>1021</v>
      </c>
      <c r="B49" s="1938"/>
      <c r="C49" s="1938"/>
      <c r="D49" s="1938"/>
    </row>
    <row r="50" spans="1:10" ht="20.100000000000001" customHeight="1">
      <c r="A50" s="1937" t="s">
        <v>1022</v>
      </c>
      <c r="B50" s="1938"/>
      <c r="C50" s="1938"/>
      <c r="D50" s="1938"/>
    </row>
    <row r="51" spans="1:10" ht="20.100000000000001" customHeight="1" thickBot="1">
      <c r="A51" s="2052"/>
    </row>
    <row r="52" spans="1:10" ht="20.100000000000001" customHeight="1" thickBot="1">
      <c r="B52" s="2053" t="s">
        <v>397</v>
      </c>
      <c r="C52" s="2054" t="s">
        <v>398</v>
      </c>
      <c r="D52" s="2055" t="s">
        <v>826</v>
      </c>
      <c r="E52" s="2056" t="s">
        <v>896</v>
      </c>
      <c r="F52" s="2057"/>
      <c r="G52" s="2058" t="s">
        <v>1023</v>
      </c>
      <c r="H52" s="2056"/>
      <c r="I52" s="2056"/>
      <c r="J52" s="2057"/>
    </row>
    <row r="53" spans="1:10" ht="34.5" customHeight="1" thickBot="1">
      <c r="B53" s="2059"/>
      <c r="C53" s="2060"/>
      <c r="D53" s="2061"/>
      <c r="E53" s="2062" t="s">
        <v>399</v>
      </c>
      <c r="F53" s="2063" t="s">
        <v>400</v>
      </c>
      <c r="G53" s="2064" t="s">
        <v>399</v>
      </c>
      <c r="H53" s="2065" t="s">
        <v>401</v>
      </c>
      <c r="I53" s="2062" t="s">
        <v>400</v>
      </c>
      <c r="J53" s="2066" t="s">
        <v>401</v>
      </c>
    </row>
    <row r="54" spans="1:10" ht="31.5" customHeight="1">
      <c r="B54" s="2067" t="s">
        <v>827</v>
      </c>
      <c r="C54" s="2068" t="s">
        <v>402</v>
      </c>
      <c r="D54" s="2069" t="s">
        <v>403</v>
      </c>
      <c r="E54" s="2070">
        <v>58117</v>
      </c>
      <c r="F54" s="2071">
        <v>861006</v>
      </c>
      <c r="G54" s="2070">
        <v>55871</v>
      </c>
      <c r="H54" s="2072">
        <f>SUM(G54/E54)</f>
        <v>0.96135382074091913</v>
      </c>
      <c r="I54" s="2071">
        <v>922794</v>
      </c>
      <c r="J54" s="2073">
        <f>SUM(I54/F54)</f>
        <v>1.0717625661145218</v>
      </c>
    </row>
    <row r="55" spans="1:10" ht="31.5" customHeight="1">
      <c r="B55" s="2074" t="s">
        <v>404</v>
      </c>
      <c r="C55" s="2075" t="s">
        <v>405</v>
      </c>
      <c r="D55" s="2076" t="s">
        <v>406</v>
      </c>
      <c r="E55" s="2070">
        <v>115301</v>
      </c>
      <c r="F55" s="2077">
        <v>1293373</v>
      </c>
      <c r="G55" s="2070">
        <v>95893</v>
      </c>
      <c r="H55" s="2078">
        <f t="shared" ref="H55:H61" si="0">SUM(G55/E55)</f>
        <v>0.83167535407325177</v>
      </c>
      <c r="I55" s="2077">
        <v>1061187</v>
      </c>
      <c r="J55" s="2079">
        <f t="shared" ref="J55:J61" si="1">SUM(I55/F55)</f>
        <v>0.82048024815733744</v>
      </c>
    </row>
    <row r="56" spans="1:10" ht="31.5" customHeight="1">
      <c r="B56" s="2074" t="s">
        <v>407</v>
      </c>
      <c r="C56" s="2080" t="s">
        <v>408</v>
      </c>
      <c r="D56" s="2076" t="s">
        <v>406</v>
      </c>
      <c r="E56" s="2070">
        <v>94441</v>
      </c>
      <c r="F56" s="2081">
        <v>2056819</v>
      </c>
      <c r="G56" s="2070">
        <v>83066</v>
      </c>
      <c r="H56" s="2078">
        <f t="shared" si="0"/>
        <v>0.87955443080865303</v>
      </c>
      <c r="I56" s="2081">
        <v>1806814</v>
      </c>
      <c r="J56" s="2073">
        <f t="shared" si="1"/>
        <v>0.87845065608592687</v>
      </c>
    </row>
    <row r="57" spans="1:10" ht="31.5" customHeight="1">
      <c r="B57" s="2074" t="s">
        <v>409</v>
      </c>
      <c r="C57" s="2080" t="s">
        <v>410</v>
      </c>
      <c r="D57" s="2076" t="s">
        <v>411</v>
      </c>
      <c r="E57" s="2070">
        <v>131937</v>
      </c>
      <c r="F57" s="2081">
        <v>2839382</v>
      </c>
      <c r="G57" s="2070">
        <v>125603</v>
      </c>
      <c r="H57" s="2078">
        <f t="shared" si="0"/>
        <v>0.95199223871999517</v>
      </c>
      <c r="I57" s="2081">
        <v>2517118</v>
      </c>
      <c r="J57" s="2073">
        <f t="shared" si="1"/>
        <v>0.88650206277281463</v>
      </c>
    </row>
    <row r="58" spans="1:10" ht="31.5" customHeight="1">
      <c r="B58" s="2074" t="s">
        <v>412</v>
      </c>
      <c r="C58" s="2080" t="s">
        <v>413</v>
      </c>
      <c r="D58" s="2076" t="s">
        <v>414</v>
      </c>
      <c r="E58" s="2070">
        <v>76364</v>
      </c>
      <c r="F58" s="2081">
        <v>1849642</v>
      </c>
      <c r="G58" s="2070">
        <v>76690</v>
      </c>
      <c r="H58" s="2078">
        <f t="shared" si="0"/>
        <v>1.0042690272903463</v>
      </c>
      <c r="I58" s="2081">
        <v>1860638</v>
      </c>
      <c r="J58" s="2073">
        <f t="shared" si="1"/>
        <v>1.0059449342088902</v>
      </c>
    </row>
    <row r="59" spans="1:10" ht="31.5" customHeight="1">
      <c r="B59" s="2074" t="s">
        <v>415</v>
      </c>
      <c r="C59" s="2080" t="s">
        <v>416</v>
      </c>
      <c r="D59" s="2076" t="s">
        <v>417</v>
      </c>
      <c r="E59" s="2070">
        <v>115653</v>
      </c>
      <c r="F59" s="2082">
        <v>2347500</v>
      </c>
      <c r="G59" s="2070">
        <v>131502</v>
      </c>
      <c r="H59" s="2083">
        <f t="shared" si="0"/>
        <v>1.1370392467121475</v>
      </c>
      <c r="I59" s="2082">
        <v>2370010</v>
      </c>
      <c r="J59" s="2079">
        <f t="shared" si="1"/>
        <v>1.0095889243876464</v>
      </c>
    </row>
    <row r="60" spans="1:10" ht="31.5" customHeight="1" thickBot="1">
      <c r="B60" s="2084" t="s">
        <v>418</v>
      </c>
      <c r="C60" s="2075" t="s">
        <v>419</v>
      </c>
      <c r="D60" s="2085" t="s">
        <v>403</v>
      </c>
      <c r="E60" s="2086">
        <v>204417</v>
      </c>
      <c r="F60" s="2087">
        <v>915089</v>
      </c>
      <c r="G60" s="2086">
        <v>238653</v>
      </c>
      <c r="H60" s="2088">
        <f t="shared" si="0"/>
        <v>1.1674811781798971</v>
      </c>
      <c r="I60" s="2087">
        <v>929385</v>
      </c>
      <c r="J60" s="2089">
        <f t="shared" si="1"/>
        <v>1.0156225241479244</v>
      </c>
    </row>
    <row r="61" spans="1:10" ht="21" customHeight="1" thickBot="1">
      <c r="B61" s="2058" t="s">
        <v>100</v>
      </c>
      <c r="C61" s="2056"/>
      <c r="D61" s="2057"/>
      <c r="E61" s="2090">
        <f>SUM(E54:E60)</f>
        <v>796230</v>
      </c>
      <c r="F61" s="2091">
        <f>SUM(F54:F60)</f>
        <v>12162811</v>
      </c>
      <c r="G61" s="2092">
        <f>SUM(G54:G60)</f>
        <v>807278</v>
      </c>
      <c r="H61" s="2093">
        <f t="shared" si="0"/>
        <v>1.0138753877648419</v>
      </c>
      <c r="I61" s="2094">
        <f>SUM(I54:I60)</f>
        <v>11467946</v>
      </c>
      <c r="J61" s="2095">
        <f t="shared" si="1"/>
        <v>0.94286970339340137</v>
      </c>
    </row>
    <row r="62" spans="1:10" ht="21" customHeight="1">
      <c r="B62" s="2096"/>
      <c r="C62" s="2096"/>
    </row>
    <row r="63" spans="1:10" ht="20.100000000000001" customHeight="1">
      <c r="B63" s="2049"/>
      <c r="C63" s="2049"/>
      <c r="D63" s="2049"/>
      <c r="E63" s="2049"/>
      <c r="G63" s="2049"/>
    </row>
    <row r="64" spans="1:10" ht="20.100000000000001" customHeight="1"/>
    <row r="65" spans="1:3" ht="20.100000000000001" customHeight="1">
      <c r="A65" s="1937" t="s">
        <v>1024</v>
      </c>
      <c r="B65" s="1938"/>
      <c r="C65" s="1938"/>
    </row>
    <row r="66" spans="1:3" ht="18.75" customHeight="1">
      <c r="A66" s="1938"/>
      <c r="B66" s="2097" t="s">
        <v>1025</v>
      </c>
      <c r="C66" s="2097"/>
    </row>
    <row r="67" spans="1:3" ht="20.100000000000001" customHeight="1">
      <c r="A67" s="2052"/>
      <c r="B67" s="2052"/>
      <c r="C67" s="2052"/>
    </row>
    <row r="69" spans="1:3">
      <c r="A69" s="2098"/>
    </row>
    <row r="70" spans="1:3">
      <c r="A70" s="2098"/>
    </row>
    <row r="71" spans="1:3">
      <c r="A71" s="2098"/>
    </row>
    <row r="72" spans="1:3">
      <c r="A72" s="2098"/>
    </row>
    <row r="73" spans="1:3">
      <c r="A73" s="2098"/>
    </row>
    <row r="74" spans="1:3">
      <c r="A74" s="2098"/>
    </row>
  </sheetData>
  <mergeCells count="42">
    <mergeCell ref="G52:J52"/>
    <mergeCell ref="B61:D61"/>
    <mergeCell ref="B66:C66"/>
    <mergeCell ref="D44:F44"/>
    <mergeCell ref="D45:F45"/>
    <mergeCell ref="B52:B53"/>
    <mergeCell ref="C52:C53"/>
    <mergeCell ref="D52:D53"/>
    <mergeCell ref="E52:F52"/>
    <mergeCell ref="D38:F38"/>
    <mergeCell ref="G38:J38"/>
    <mergeCell ref="B39:B45"/>
    <mergeCell ref="C39:C45"/>
    <mergeCell ref="D39:F39"/>
    <mergeCell ref="G39:J45"/>
    <mergeCell ref="D40:F40"/>
    <mergeCell ref="D41:F41"/>
    <mergeCell ref="D42:F42"/>
    <mergeCell ref="D43:F43"/>
    <mergeCell ref="B27:B30"/>
    <mergeCell ref="C27:C30"/>
    <mergeCell ref="D27:F28"/>
    <mergeCell ref="G27:J28"/>
    <mergeCell ref="D29:F30"/>
    <mergeCell ref="G29:J30"/>
    <mergeCell ref="E8:G8"/>
    <mergeCell ref="B9:C9"/>
    <mergeCell ref="E9:G9"/>
    <mergeCell ref="H9:I9"/>
    <mergeCell ref="B11:I19"/>
    <mergeCell ref="D26:F26"/>
    <mergeCell ref="G26:J26"/>
    <mergeCell ref="A1:C1"/>
    <mergeCell ref="D5:E5"/>
    <mergeCell ref="F5:I5"/>
    <mergeCell ref="T5:Z16"/>
    <mergeCell ref="B6:D6"/>
    <mergeCell ref="E6:G6"/>
    <mergeCell ref="H6:I8"/>
    <mergeCell ref="B7:C7"/>
    <mergeCell ref="E7:G7"/>
    <mergeCell ref="B8:C8"/>
  </mergeCells>
  <phoneticPr fontId="3"/>
  <pageMargins left="0.39370078740157483" right="0.39370078740157483" top="0.39370078740157483" bottom="0.39370078740157483" header="0" footer="0"/>
  <pageSetup paperSize="9" scale="53"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16D87-4498-4E13-8385-FFD8AADD5B09}">
  <sheetPr>
    <tabColor rgb="FF66FF99"/>
  </sheetPr>
  <dimension ref="A1:AE217"/>
  <sheetViews>
    <sheetView view="pageBreakPreview" zoomScale="115" zoomScaleNormal="100" zoomScaleSheetLayoutView="115" workbookViewId="0"/>
  </sheetViews>
  <sheetFormatPr defaultRowHeight="13.5"/>
  <cols>
    <col min="1" max="10" width="4.25" style="2100" customWidth="1"/>
    <col min="11" max="11" width="4.375" style="2100" customWidth="1"/>
    <col min="12" max="20" width="4.25" style="2100" customWidth="1"/>
    <col min="21" max="22" width="4.25" style="2101" customWidth="1"/>
    <col min="23" max="52" width="4.375" style="2101" customWidth="1"/>
    <col min="53" max="256" width="9" style="2101"/>
    <col min="257" max="266" width="4.25" style="2101" customWidth="1"/>
    <col min="267" max="267" width="4.375" style="2101" customWidth="1"/>
    <col min="268" max="278" width="4.25" style="2101" customWidth="1"/>
    <col min="279" max="308" width="4.375" style="2101" customWidth="1"/>
    <col min="309" max="512" width="9" style="2101"/>
    <col min="513" max="522" width="4.25" style="2101" customWidth="1"/>
    <col min="523" max="523" width="4.375" style="2101" customWidth="1"/>
    <col min="524" max="534" width="4.25" style="2101" customWidth="1"/>
    <col min="535" max="564" width="4.375" style="2101" customWidth="1"/>
    <col min="565" max="768" width="9" style="2101"/>
    <col min="769" max="778" width="4.25" style="2101" customWidth="1"/>
    <col min="779" max="779" width="4.375" style="2101" customWidth="1"/>
    <col min="780" max="790" width="4.25" style="2101" customWidth="1"/>
    <col min="791" max="820" width="4.375" style="2101" customWidth="1"/>
    <col min="821" max="1024" width="9" style="2101"/>
    <col min="1025" max="1034" width="4.25" style="2101" customWidth="1"/>
    <col min="1035" max="1035" width="4.375" style="2101" customWidth="1"/>
    <col min="1036" max="1046" width="4.25" style="2101" customWidth="1"/>
    <col min="1047" max="1076" width="4.375" style="2101" customWidth="1"/>
    <col min="1077" max="1280" width="9" style="2101"/>
    <col min="1281" max="1290" width="4.25" style="2101" customWidth="1"/>
    <col min="1291" max="1291" width="4.375" style="2101" customWidth="1"/>
    <col min="1292" max="1302" width="4.25" style="2101" customWidth="1"/>
    <col min="1303" max="1332" width="4.375" style="2101" customWidth="1"/>
    <col min="1333" max="1536" width="9" style="2101"/>
    <col min="1537" max="1546" width="4.25" style="2101" customWidth="1"/>
    <col min="1547" max="1547" width="4.375" style="2101" customWidth="1"/>
    <col min="1548" max="1558" width="4.25" style="2101" customWidth="1"/>
    <col min="1559" max="1588" width="4.375" style="2101" customWidth="1"/>
    <col min="1589" max="1792" width="9" style="2101"/>
    <col min="1793" max="1802" width="4.25" style="2101" customWidth="1"/>
    <col min="1803" max="1803" width="4.375" style="2101" customWidth="1"/>
    <col min="1804" max="1814" width="4.25" style="2101" customWidth="1"/>
    <col min="1815" max="1844" width="4.375" style="2101" customWidth="1"/>
    <col min="1845" max="2048" width="9" style="2101"/>
    <col min="2049" max="2058" width="4.25" style="2101" customWidth="1"/>
    <col min="2059" max="2059" width="4.375" style="2101" customWidth="1"/>
    <col min="2060" max="2070" width="4.25" style="2101" customWidth="1"/>
    <col min="2071" max="2100" width="4.375" style="2101" customWidth="1"/>
    <col min="2101" max="2304" width="9" style="2101"/>
    <col min="2305" max="2314" width="4.25" style="2101" customWidth="1"/>
    <col min="2315" max="2315" width="4.375" style="2101" customWidth="1"/>
    <col min="2316" max="2326" width="4.25" style="2101" customWidth="1"/>
    <col min="2327" max="2356" width="4.375" style="2101" customWidth="1"/>
    <col min="2357" max="2560" width="9" style="2101"/>
    <col min="2561" max="2570" width="4.25" style="2101" customWidth="1"/>
    <col min="2571" max="2571" width="4.375" style="2101" customWidth="1"/>
    <col min="2572" max="2582" width="4.25" style="2101" customWidth="1"/>
    <col min="2583" max="2612" width="4.375" style="2101" customWidth="1"/>
    <col min="2613" max="2816" width="9" style="2101"/>
    <col min="2817" max="2826" width="4.25" style="2101" customWidth="1"/>
    <col min="2827" max="2827" width="4.375" style="2101" customWidth="1"/>
    <col min="2828" max="2838" width="4.25" style="2101" customWidth="1"/>
    <col min="2839" max="2868" width="4.375" style="2101" customWidth="1"/>
    <col min="2869" max="3072" width="9" style="2101"/>
    <col min="3073" max="3082" width="4.25" style="2101" customWidth="1"/>
    <col min="3083" max="3083" width="4.375" style="2101" customWidth="1"/>
    <col min="3084" max="3094" width="4.25" style="2101" customWidth="1"/>
    <col min="3095" max="3124" width="4.375" style="2101" customWidth="1"/>
    <col min="3125" max="3328" width="9" style="2101"/>
    <col min="3329" max="3338" width="4.25" style="2101" customWidth="1"/>
    <col min="3339" max="3339" width="4.375" style="2101" customWidth="1"/>
    <col min="3340" max="3350" width="4.25" style="2101" customWidth="1"/>
    <col min="3351" max="3380" width="4.375" style="2101" customWidth="1"/>
    <col min="3381" max="3584" width="9" style="2101"/>
    <col min="3585" max="3594" width="4.25" style="2101" customWidth="1"/>
    <col min="3595" max="3595" width="4.375" style="2101" customWidth="1"/>
    <col min="3596" max="3606" width="4.25" style="2101" customWidth="1"/>
    <col min="3607" max="3636" width="4.375" style="2101" customWidth="1"/>
    <col min="3637" max="3840" width="9" style="2101"/>
    <col min="3841" max="3850" width="4.25" style="2101" customWidth="1"/>
    <col min="3851" max="3851" width="4.375" style="2101" customWidth="1"/>
    <col min="3852" max="3862" width="4.25" style="2101" customWidth="1"/>
    <col min="3863" max="3892" width="4.375" style="2101" customWidth="1"/>
    <col min="3893" max="4096" width="9" style="2101"/>
    <col min="4097" max="4106" width="4.25" style="2101" customWidth="1"/>
    <col min="4107" max="4107" width="4.375" style="2101" customWidth="1"/>
    <col min="4108" max="4118" width="4.25" style="2101" customWidth="1"/>
    <col min="4119" max="4148" width="4.375" style="2101" customWidth="1"/>
    <col min="4149" max="4352" width="9" style="2101"/>
    <col min="4353" max="4362" width="4.25" style="2101" customWidth="1"/>
    <col min="4363" max="4363" width="4.375" style="2101" customWidth="1"/>
    <col min="4364" max="4374" width="4.25" style="2101" customWidth="1"/>
    <col min="4375" max="4404" width="4.375" style="2101" customWidth="1"/>
    <col min="4405" max="4608" width="9" style="2101"/>
    <col min="4609" max="4618" width="4.25" style="2101" customWidth="1"/>
    <col min="4619" max="4619" width="4.375" style="2101" customWidth="1"/>
    <col min="4620" max="4630" width="4.25" style="2101" customWidth="1"/>
    <col min="4631" max="4660" width="4.375" style="2101" customWidth="1"/>
    <col min="4661" max="4864" width="9" style="2101"/>
    <col min="4865" max="4874" width="4.25" style="2101" customWidth="1"/>
    <col min="4875" max="4875" width="4.375" style="2101" customWidth="1"/>
    <col min="4876" max="4886" width="4.25" style="2101" customWidth="1"/>
    <col min="4887" max="4916" width="4.375" style="2101" customWidth="1"/>
    <col min="4917" max="5120" width="9" style="2101"/>
    <col min="5121" max="5130" width="4.25" style="2101" customWidth="1"/>
    <col min="5131" max="5131" width="4.375" style="2101" customWidth="1"/>
    <col min="5132" max="5142" width="4.25" style="2101" customWidth="1"/>
    <col min="5143" max="5172" width="4.375" style="2101" customWidth="1"/>
    <col min="5173" max="5376" width="9" style="2101"/>
    <col min="5377" max="5386" width="4.25" style="2101" customWidth="1"/>
    <col min="5387" max="5387" width="4.375" style="2101" customWidth="1"/>
    <col min="5388" max="5398" width="4.25" style="2101" customWidth="1"/>
    <col min="5399" max="5428" width="4.375" style="2101" customWidth="1"/>
    <col min="5429" max="5632" width="9" style="2101"/>
    <col min="5633" max="5642" width="4.25" style="2101" customWidth="1"/>
    <col min="5643" max="5643" width="4.375" style="2101" customWidth="1"/>
    <col min="5644" max="5654" width="4.25" style="2101" customWidth="1"/>
    <col min="5655" max="5684" width="4.375" style="2101" customWidth="1"/>
    <col min="5685" max="5888" width="9" style="2101"/>
    <col min="5889" max="5898" width="4.25" style="2101" customWidth="1"/>
    <col min="5899" max="5899" width="4.375" style="2101" customWidth="1"/>
    <col min="5900" max="5910" width="4.25" style="2101" customWidth="1"/>
    <col min="5911" max="5940" width="4.375" style="2101" customWidth="1"/>
    <col min="5941" max="6144" width="9" style="2101"/>
    <col min="6145" max="6154" width="4.25" style="2101" customWidth="1"/>
    <col min="6155" max="6155" width="4.375" style="2101" customWidth="1"/>
    <col min="6156" max="6166" width="4.25" style="2101" customWidth="1"/>
    <col min="6167" max="6196" width="4.375" style="2101" customWidth="1"/>
    <col min="6197" max="6400" width="9" style="2101"/>
    <col min="6401" max="6410" width="4.25" style="2101" customWidth="1"/>
    <col min="6411" max="6411" width="4.375" style="2101" customWidth="1"/>
    <col min="6412" max="6422" width="4.25" style="2101" customWidth="1"/>
    <col min="6423" max="6452" width="4.375" style="2101" customWidth="1"/>
    <col min="6453" max="6656" width="9" style="2101"/>
    <col min="6657" max="6666" width="4.25" style="2101" customWidth="1"/>
    <col min="6667" max="6667" width="4.375" style="2101" customWidth="1"/>
    <col min="6668" max="6678" width="4.25" style="2101" customWidth="1"/>
    <col min="6679" max="6708" width="4.375" style="2101" customWidth="1"/>
    <col min="6709" max="6912" width="9" style="2101"/>
    <col min="6913" max="6922" width="4.25" style="2101" customWidth="1"/>
    <col min="6923" max="6923" width="4.375" style="2101" customWidth="1"/>
    <col min="6924" max="6934" width="4.25" style="2101" customWidth="1"/>
    <col min="6935" max="6964" width="4.375" style="2101" customWidth="1"/>
    <col min="6965" max="7168" width="9" style="2101"/>
    <col min="7169" max="7178" width="4.25" style="2101" customWidth="1"/>
    <col min="7179" max="7179" width="4.375" style="2101" customWidth="1"/>
    <col min="7180" max="7190" width="4.25" style="2101" customWidth="1"/>
    <col min="7191" max="7220" width="4.375" style="2101" customWidth="1"/>
    <col min="7221" max="7424" width="9" style="2101"/>
    <col min="7425" max="7434" width="4.25" style="2101" customWidth="1"/>
    <col min="7435" max="7435" width="4.375" style="2101" customWidth="1"/>
    <col min="7436" max="7446" width="4.25" style="2101" customWidth="1"/>
    <col min="7447" max="7476" width="4.375" style="2101" customWidth="1"/>
    <col min="7477" max="7680" width="9" style="2101"/>
    <col min="7681" max="7690" width="4.25" style="2101" customWidth="1"/>
    <col min="7691" max="7691" width="4.375" style="2101" customWidth="1"/>
    <col min="7692" max="7702" width="4.25" style="2101" customWidth="1"/>
    <col min="7703" max="7732" width="4.375" style="2101" customWidth="1"/>
    <col min="7733" max="7936" width="9" style="2101"/>
    <col min="7937" max="7946" width="4.25" style="2101" customWidth="1"/>
    <col min="7947" max="7947" width="4.375" style="2101" customWidth="1"/>
    <col min="7948" max="7958" width="4.25" style="2101" customWidth="1"/>
    <col min="7959" max="7988" width="4.375" style="2101" customWidth="1"/>
    <col min="7989" max="8192" width="9" style="2101"/>
    <col min="8193" max="8202" width="4.25" style="2101" customWidth="1"/>
    <col min="8203" max="8203" width="4.375" style="2101" customWidth="1"/>
    <col min="8204" max="8214" width="4.25" style="2101" customWidth="1"/>
    <col min="8215" max="8244" width="4.375" style="2101" customWidth="1"/>
    <col min="8245" max="8448" width="9" style="2101"/>
    <col min="8449" max="8458" width="4.25" style="2101" customWidth="1"/>
    <col min="8459" max="8459" width="4.375" style="2101" customWidth="1"/>
    <col min="8460" max="8470" width="4.25" style="2101" customWidth="1"/>
    <col min="8471" max="8500" width="4.375" style="2101" customWidth="1"/>
    <col min="8501" max="8704" width="9" style="2101"/>
    <col min="8705" max="8714" width="4.25" style="2101" customWidth="1"/>
    <col min="8715" max="8715" width="4.375" style="2101" customWidth="1"/>
    <col min="8716" max="8726" width="4.25" style="2101" customWidth="1"/>
    <col min="8727" max="8756" width="4.375" style="2101" customWidth="1"/>
    <col min="8757" max="8960" width="9" style="2101"/>
    <col min="8961" max="8970" width="4.25" style="2101" customWidth="1"/>
    <col min="8971" max="8971" width="4.375" style="2101" customWidth="1"/>
    <col min="8972" max="8982" width="4.25" style="2101" customWidth="1"/>
    <col min="8983" max="9012" width="4.375" style="2101" customWidth="1"/>
    <col min="9013" max="9216" width="9" style="2101"/>
    <col min="9217" max="9226" width="4.25" style="2101" customWidth="1"/>
    <col min="9227" max="9227" width="4.375" style="2101" customWidth="1"/>
    <col min="9228" max="9238" width="4.25" style="2101" customWidth="1"/>
    <col min="9239" max="9268" width="4.375" style="2101" customWidth="1"/>
    <col min="9269" max="9472" width="9" style="2101"/>
    <col min="9473" max="9482" width="4.25" style="2101" customWidth="1"/>
    <col min="9483" max="9483" width="4.375" style="2101" customWidth="1"/>
    <col min="9484" max="9494" width="4.25" style="2101" customWidth="1"/>
    <col min="9495" max="9524" width="4.375" style="2101" customWidth="1"/>
    <col min="9525" max="9728" width="9" style="2101"/>
    <col min="9729" max="9738" width="4.25" style="2101" customWidth="1"/>
    <col min="9739" max="9739" width="4.375" style="2101" customWidth="1"/>
    <col min="9740" max="9750" width="4.25" style="2101" customWidth="1"/>
    <col min="9751" max="9780" width="4.375" style="2101" customWidth="1"/>
    <col min="9781" max="9984" width="9" style="2101"/>
    <col min="9985" max="9994" width="4.25" style="2101" customWidth="1"/>
    <col min="9995" max="9995" width="4.375" style="2101" customWidth="1"/>
    <col min="9996" max="10006" width="4.25" style="2101" customWidth="1"/>
    <col min="10007" max="10036" width="4.375" style="2101" customWidth="1"/>
    <col min="10037" max="10240" width="9" style="2101"/>
    <col min="10241" max="10250" width="4.25" style="2101" customWidth="1"/>
    <col min="10251" max="10251" width="4.375" style="2101" customWidth="1"/>
    <col min="10252" max="10262" width="4.25" style="2101" customWidth="1"/>
    <col min="10263" max="10292" width="4.375" style="2101" customWidth="1"/>
    <col min="10293" max="10496" width="9" style="2101"/>
    <col min="10497" max="10506" width="4.25" style="2101" customWidth="1"/>
    <col min="10507" max="10507" width="4.375" style="2101" customWidth="1"/>
    <col min="10508" max="10518" width="4.25" style="2101" customWidth="1"/>
    <col min="10519" max="10548" width="4.375" style="2101" customWidth="1"/>
    <col min="10549" max="10752" width="9" style="2101"/>
    <col min="10753" max="10762" width="4.25" style="2101" customWidth="1"/>
    <col min="10763" max="10763" width="4.375" style="2101" customWidth="1"/>
    <col min="10764" max="10774" width="4.25" style="2101" customWidth="1"/>
    <col min="10775" max="10804" width="4.375" style="2101" customWidth="1"/>
    <col min="10805" max="11008" width="9" style="2101"/>
    <col min="11009" max="11018" width="4.25" style="2101" customWidth="1"/>
    <col min="11019" max="11019" width="4.375" style="2101" customWidth="1"/>
    <col min="11020" max="11030" width="4.25" style="2101" customWidth="1"/>
    <col min="11031" max="11060" width="4.375" style="2101" customWidth="1"/>
    <col min="11061" max="11264" width="9" style="2101"/>
    <col min="11265" max="11274" width="4.25" style="2101" customWidth="1"/>
    <col min="11275" max="11275" width="4.375" style="2101" customWidth="1"/>
    <col min="11276" max="11286" width="4.25" style="2101" customWidth="1"/>
    <col min="11287" max="11316" width="4.375" style="2101" customWidth="1"/>
    <col min="11317" max="11520" width="9" style="2101"/>
    <col min="11521" max="11530" width="4.25" style="2101" customWidth="1"/>
    <col min="11531" max="11531" width="4.375" style="2101" customWidth="1"/>
    <col min="11532" max="11542" width="4.25" style="2101" customWidth="1"/>
    <col min="11543" max="11572" width="4.375" style="2101" customWidth="1"/>
    <col min="11573" max="11776" width="9" style="2101"/>
    <col min="11777" max="11786" width="4.25" style="2101" customWidth="1"/>
    <col min="11787" max="11787" width="4.375" style="2101" customWidth="1"/>
    <col min="11788" max="11798" width="4.25" style="2101" customWidth="1"/>
    <col min="11799" max="11828" width="4.375" style="2101" customWidth="1"/>
    <col min="11829" max="12032" width="9" style="2101"/>
    <col min="12033" max="12042" width="4.25" style="2101" customWidth="1"/>
    <col min="12043" max="12043" width="4.375" style="2101" customWidth="1"/>
    <col min="12044" max="12054" width="4.25" style="2101" customWidth="1"/>
    <col min="12055" max="12084" width="4.375" style="2101" customWidth="1"/>
    <col min="12085" max="12288" width="9" style="2101"/>
    <col min="12289" max="12298" width="4.25" style="2101" customWidth="1"/>
    <col min="12299" max="12299" width="4.375" style="2101" customWidth="1"/>
    <col min="12300" max="12310" width="4.25" style="2101" customWidth="1"/>
    <col min="12311" max="12340" width="4.375" style="2101" customWidth="1"/>
    <col min="12341" max="12544" width="9" style="2101"/>
    <col min="12545" max="12554" width="4.25" style="2101" customWidth="1"/>
    <col min="12555" max="12555" width="4.375" style="2101" customWidth="1"/>
    <col min="12556" max="12566" width="4.25" style="2101" customWidth="1"/>
    <col min="12567" max="12596" width="4.375" style="2101" customWidth="1"/>
    <col min="12597" max="12800" width="9" style="2101"/>
    <col min="12801" max="12810" width="4.25" style="2101" customWidth="1"/>
    <col min="12811" max="12811" width="4.375" style="2101" customWidth="1"/>
    <col min="12812" max="12822" width="4.25" style="2101" customWidth="1"/>
    <col min="12823" max="12852" width="4.375" style="2101" customWidth="1"/>
    <col min="12853" max="13056" width="9" style="2101"/>
    <col min="13057" max="13066" width="4.25" style="2101" customWidth="1"/>
    <col min="13067" max="13067" width="4.375" style="2101" customWidth="1"/>
    <col min="13068" max="13078" width="4.25" style="2101" customWidth="1"/>
    <col min="13079" max="13108" width="4.375" style="2101" customWidth="1"/>
    <col min="13109" max="13312" width="9" style="2101"/>
    <col min="13313" max="13322" width="4.25" style="2101" customWidth="1"/>
    <col min="13323" max="13323" width="4.375" style="2101" customWidth="1"/>
    <col min="13324" max="13334" width="4.25" style="2101" customWidth="1"/>
    <col min="13335" max="13364" width="4.375" style="2101" customWidth="1"/>
    <col min="13365" max="13568" width="9" style="2101"/>
    <col min="13569" max="13578" width="4.25" style="2101" customWidth="1"/>
    <col min="13579" max="13579" width="4.375" style="2101" customWidth="1"/>
    <col min="13580" max="13590" width="4.25" style="2101" customWidth="1"/>
    <col min="13591" max="13620" width="4.375" style="2101" customWidth="1"/>
    <col min="13621" max="13824" width="9" style="2101"/>
    <col min="13825" max="13834" width="4.25" style="2101" customWidth="1"/>
    <col min="13835" max="13835" width="4.375" style="2101" customWidth="1"/>
    <col min="13836" max="13846" width="4.25" style="2101" customWidth="1"/>
    <col min="13847" max="13876" width="4.375" style="2101" customWidth="1"/>
    <col min="13877" max="14080" width="9" style="2101"/>
    <col min="14081" max="14090" width="4.25" style="2101" customWidth="1"/>
    <col min="14091" max="14091" width="4.375" style="2101" customWidth="1"/>
    <col min="14092" max="14102" width="4.25" style="2101" customWidth="1"/>
    <col min="14103" max="14132" width="4.375" style="2101" customWidth="1"/>
    <col min="14133" max="14336" width="9" style="2101"/>
    <col min="14337" max="14346" width="4.25" style="2101" customWidth="1"/>
    <col min="14347" max="14347" width="4.375" style="2101" customWidth="1"/>
    <col min="14348" max="14358" width="4.25" style="2101" customWidth="1"/>
    <col min="14359" max="14388" width="4.375" style="2101" customWidth="1"/>
    <col min="14389" max="14592" width="9" style="2101"/>
    <col min="14593" max="14602" width="4.25" style="2101" customWidth="1"/>
    <col min="14603" max="14603" width="4.375" style="2101" customWidth="1"/>
    <col min="14604" max="14614" width="4.25" style="2101" customWidth="1"/>
    <col min="14615" max="14644" width="4.375" style="2101" customWidth="1"/>
    <col min="14645" max="14848" width="9" style="2101"/>
    <col min="14849" max="14858" width="4.25" style="2101" customWidth="1"/>
    <col min="14859" max="14859" width="4.375" style="2101" customWidth="1"/>
    <col min="14860" max="14870" width="4.25" style="2101" customWidth="1"/>
    <col min="14871" max="14900" width="4.375" style="2101" customWidth="1"/>
    <col min="14901" max="15104" width="9" style="2101"/>
    <col min="15105" max="15114" width="4.25" style="2101" customWidth="1"/>
    <col min="15115" max="15115" width="4.375" style="2101" customWidth="1"/>
    <col min="15116" max="15126" width="4.25" style="2101" customWidth="1"/>
    <col min="15127" max="15156" width="4.375" style="2101" customWidth="1"/>
    <col min="15157" max="15360" width="9" style="2101"/>
    <col min="15361" max="15370" width="4.25" style="2101" customWidth="1"/>
    <col min="15371" max="15371" width="4.375" style="2101" customWidth="1"/>
    <col min="15372" max="15382" width="4.25" style="2101" customWidth="1"/>
    <col min="15383" max="15412" width="4.375" style="2101" customWidth="1"/>
    <col min="15413" max="15616" width="9" style="2101"/>
    <col min="15617" max="15626" width="4.25" style="2101" customWidth="1"/>
    <col min="15627" max="15627" width="4.375" style="2101" customWidth="1"/>
    <col min="15628" max="15638" width="4.25" style="2101" customWidth="1"/>
    <col min="15639" max="15668" width="4.375" style="2101" customWidth="1"/>
    <col min="15669" max="15872" width="9" style="2101"/>
    <col min="15873" max="15882" width="4.25" style="2101" customWidth="1"/>
    <col min="15883" max="15883" width="4.375" style="2101" customWidth="1"/>
    <col min="15884" max="15894" width="4.25" style="2101" customWidth="1"/>
    <col min="15895" max="15924" width="4.375" style="2101" customWidth="1"/>
    <col min="15925" max="16128" width="9" style="2101"/>
    <col min="16129" max="16138" width="4.25" style="2101" customWidth="1"/>
    <col min="16139" max="16139" width="4.375" style="2101" customWidth="1"/>
    <col min="16140" max="16150" width="4.25" style="2101" customWidth="1"/>
    <col min="16151" max="16180" width="4.375" style="2101" customWidth="1"/>
    <col min="16181" max="16384" width="9" style="2101"/>
  </cols>
  <sheetData>
    <row r="1" spans="1:20" ht="17.25">
      <c r="A1" s="2099" t="s">
        <v>1033</v>
      </c>
      <c r="B1" s="2099"/>
      <c r="C1" s="2099"/>
    </row>
    <row r="3" spans="1:20" ht="14.25">
      <c r="A3" s="2102" t="s">
        <v>421</v>
      </c>
      <c r="B3" s="2103"/>
      <c r="C3" s="2103"/>
      <c r="D3" s="2103"/>
    </row>
    <row r="4" spans="1:20" ht="14.25">
      <c r="A4" s="2102"/>
      <c r="B4" s="2103"/>
      <c r="C4" s="2103"/>
      <c r="D4" s="2103"/>
    </row>
    <row r="5" spans="1:20" ht="6" customHeight="1" thickBot="1"/>
    <row r="6" spans="1:20" s="2114" customFormat="1" ht="18" customHeight="1">
      <c r="A6" s="2104" t="s">
        <v>422</v>
      </c>
      <c r="B6" s="2105" t="s">
        <v>423</v>
      </c>
      <c r="C6" s="2106"/>
      <c r="D6" s="2107" t="s">
        <v>13</v>
      </c>
      <c r="E6" s="2108" t="s">
        <v>424</v>
      </c>
      <c r="F6" s="2109"/>
      <c r="G6" s="2109"/>
      <c r="H6" s="2109"/>
      <c r="I6" s="2109"/>
      <c r="J6" s="2109"/>
      <c r="K6" s="2109" t="s">
        <v>425</v>
      </c>
      <c r="L6" s="2109"/>
      <c r="M6" s="2109"/>
      <c r="N6" s="2109"/>
      <c r="O6" s="2109"/>
      <c r="P6" s="2109"/>
      <c r="Q6" s="2110" t="s">
        <v>426</v>
      </c>
      <c r="R6" s="2111"/>
      <c r="S6" s="2112" t="s">
        <v>427</v>
      </c>
      <c r="T6" s="2113"/>
    </row>
    <row r="7" spans="1:20" s="2114" customFormat="1" ht="18" customHeight="1">
      <c r="A7" s="2115" t="s">
        <v>428</v>
      </c>
      <c r="B7" s="2116" t="s">
        <v>429</v>
      </c>
      <c r="C7" s="2117" t="s">
        <v>430</v>
      </c>
      <c r="D7" s="2118"/>
      <c r="E7" s="2119" t="s">
        <v>431</v>
      </c>
      <c r="F7" s="2120"/>
      <c r="G7" s="2120" t="s">
        <v>432</v>
      </c>
      <c r="H7" s="2120"/>
      <c r="I7" s="2120" t="s">
        <v>433</v>
      </c>
      <c r="J7" s="2120"/>
      <c r="K7" s="2120" t="s">
        <v>431</v>
      </c>
      <c r="L7" s="2120"/>
      <c r="M7" s="2120" t="s">
        <v>432</v>
      </c>
      <c r="N7" s="2120"/>
      <c r="O7" s="2120" t="s">
        <v>433</v>
      </c>
      <c r="P7" s="2120"/>
      <c r="Q7" s="2121" t="s">
        <v>434</v>
      </c>
      <c r="R7" s="2122"/>
      <c r="S7" s="2123" t="s">
        <v>435</v>
      </c>
      <c r="T7" s="2124"/>
    </row>
    <row r="8" spans="1:20" s="2114" customFormat="1" ht="18" customHeight="1">
      <c r="A8" s="2125"/>
      <c r="B8" s="2126">
        <v>5</v>
      </c>
      <c r="C8" s="2127" t="s">
        <v>436</v>
      </c>
      <c r="D8" s="2128"/>
      <c r="E8" s="2129">
        <v>394</v>
      </c>
      <c r="F8" s="2130"/>
      <c r="G8" s="2129">
        <v>263</v>
      </c>
      <c r="H8" s="2130"/>
      <c r="I8" s="2129">
        <v>657</v>
      </c>
      <c r="J8" s="2130"/>
      <c r="K8" s="2129">
        <v>526</v>
      </c>
      <c r="L8" s="2130"/>
      <c r="M8" s="2129">
        <v>264</v>
      </c>
      <c r="N8" s="2130"/>
      <c r="O8" s="2129">
        <v>790</v>
      </c>
      <c r="P8" s="2131"/>
      <c r="Q8" s="2132">
        <f>I8/O8</f>
        <v>0.83164556962025316</v>
      </c>
      <c r="R8" s="2133"/>
      <c r="S8" s="2131">
        <v>19</v>
      </c>
      <c r="T8" s="2134"/>
    </row>
    <row r="9" spans="1:20" s="2114" customFormat="1" ht="18" customHeight="1">
      <c r="A9" s="2125"/>
      <c r="B9" s="2135"/>
      <c r="C9" s="2136" t="s">
        <v>393</v>
      </c>
      <c r="D9" s="2137"/>
      <c r="E9" s="2138">
        <v>619</v>
      </c>
      <c r="F9" s="2139"/>
      <c r="G9" s="2138">
        <v>370</v>
      </c>
      <c r="H9" s="2139"/>
      <c r="I9" s="2138">
        <v>989</v>
      </c>
      <c r="J9" s="2139"/>
      <c r="K9" s="2138">
        <v>245</v>
      </c>
      <c r="L9" s="2139"/>
      <c r="M9" s="2138">
        <v>92</v>
      </c>
      <c r="N9" s="2139"/>
      <c r="O9" s="2138">
        <v>337</v>
      </c>
      <c r="P9" s="2140"/>
      <c r="Q9" s="2141">
        <f>I9/O9</f>
        <v>2.9347181008902079</v>
      </c>
      <c r="R9" s="2142"/>
      <c r="S9" s="2140">
        <v>8</v>
      </c>
      <c r="T9" s="2143"/>
    </row>
    <row r="10" spans="1:20" s="2114" customFormat="1" ht="18" customHeight="1">
      <c r="A10" s="2125" t="s">
        <v>437</v>
      </c>
      <c r="B10" s="2135"/>
      <c r="C10" s="2136" t="s">
        <v>57</v>
      </c>
      <c r="D10" s="2137"/>
      <c r="E10" s="2138">
        <f>E8+E9</f>
        <v>1013</v>
      </c>
      <c r="F10" s="2139"/>
      <c r="G10" s="2138">
        <f>G8+G9</f>
        <v>633</v>
      </c>
      <c r="H10" s="2139"/>
      <c r="I10" s="2138">
        <f>I8+I9</f>
        <v>1646</v>
      </c>
      <c r="J10" s="2139"/>
      <c r="K10" s="2138">
        <f>K8+K9</f>
        <v>771</v>
      </c>
      <c r="L10" s="2139"/>
      <c r="M10" s="2138">
        <f>M8+M9</f>
        <v>356</v>
      </c>
      <c r="N10" s="2139"/>
      <c r="O10" s="2138">
        <f>O8+O9</f>
        <v>1127</v>
      </c>
      <c r="P10" s="2140"/>
      <c r="Q10" s="2141">
        <f t="shared" ref="Q10:Q15" si="0">I10/O10</f>
        <v>1.4605146406388643</v>
      </c>
      <c r="R10" s="2142"/>
      <c r="S10" s="2139">
        <v>27</v>
      </c>
      <c r="T10" s="2144"/>
    </row>
    <row r="11" spans="1:20" s="2114" customFormat="1" ht="18" customHeight="1">
      <c r="A11" s="2125"/>
      <c r="B11" s="2145"/>
      <c r="C11" s="2146" t="s">
        <v>438</v>
      </c>
      <c r="D11" s="2147"/>
      <c r="E11" s="2148">
        <f>E10/E20*100</f>
        <v>4.4418135578356575</v>
      </c>
      <c r="F11" s="2149"/>
      <c r="G11" s="2149">
        <f>G10/G20*100</f>
        <v>4.2440496144820647</v>
      </c>
      <c r="H11" s="2149"/>
      <c r="I11" s="2149">
        <f>I10/I20*100</f>
        <v>4.3636170833222874</v>
      </c>
      <c r="J11" s="2149"/>
      <c r="K11" s="2149">
        <f>K10/K20*100</f>
        <v>12.693447481066841</v>
      </c>
      <c r="L11" s="2149"/>
      <c r="M11" s="2149">
        <f>M10/M20*100</f>
        <v>11.562195518025332</v>
      </c>
      <c r="N11" s="2149"/>
      <c r="O11" s="2149">
        <f>O10/O20*100</f>
        <v>12.312902873374849</v>
      </c>
      <c r="P11" s="2150"/>
      <c r="Q11" s="2151">
        <f t="shared" si="0"/>
        <v>0.35439385238375243</v>
      </c>
      <c r="R11" s="2151"/>
      <c r="S11" s="2148">
        <f>S10/S20*100</f>
        <v>4.1860465116279073</v>
      </c>
      <c r="T11" s="2152"/>
    </row>
    <row r="12" spans="1:20" s="2114" customFormat="1" ht="18" customHeight="1">
      <c r="A12" s="2125"/>
      <c r="B12" s="2126">
        <v>6</v>
      </c>
      <c r="C12" s="2127" t="s">
        <v>436</v>
      </c>
      <c r="D12" s="2128"/>
      <c r="E12" s="2153">
        <v>332</v>
      </c>
      <c r="F12" s="2153"/>
      <c r="G12" s="2153">
        <v>245</v>
      </c>
      <c r="H12" s="2153"/>
      <c r="I12" s="2153">
        <f>SUM(E12:H12)</f>
        <v>577</v>
      </c>
      <c r="J12" s="2153"/>
      <c r="K12" s="2153">
        <v>395</v>
      </c>
      <c r="L12" s="2153"/>
      <c r="M12" s="2153">
        <v>221</v>
      </c>
      <c r="N12" s="2153"/>
      <c r="O12" s="2153">
        <f>SUM(K12:N12)</f>
        <v>616</v>
      </c>
      <c r="P12" s="2129"/>
      <c r="Q12" s="2154">
        <f>I12/O12</f>
        <v>0.93668831168831168</v>
      </c>
      <c r="R12" s="2154"/>
      <c r="S12" s="2130">
        <v>21</v>
      </c>
      <c r="T12" s="2155"/>
    </row>
    <row r="13" spans="1:20" s="2114" customFormat="1" ht="18" customHeight="1">
      <c r="A13" s="2125"/>
      <c r="B13" s="2135"/>
      <c r="C13" s="2136" t="s">
        <v>393</v>
      </c>
      <c r="D13" s="2137"/>
      <c r="E13" s="2156">
        <v>770</v>
      </c>
      <c r="F13" s="2156"/>
      <c r="G13" s="2156">
        <v>408</v>
      </c>
      <c r="H13" s="2156"/>
      <c r="I13" s="2156">
        <f>SUM(E13:H13)</f>
        <v>1178</v>
      </c>
      <c r="J13" s="2156"/>
      <c r="K13" s="2156">
        <v>224</v>
      </c>
      <c r="L13" s="2156"/>
      <c r="M13" s="2156">
        <v>84</v>
      </c>
      <c r="N13" s="2156"/>
      <c r="O13" s="2156">
        <f>SUM(K13:N13)</f>
        <v>308</v>
      </c>
      <c r="P13" s="2138"/>
      <c r="Q13" s="2157">
        <f t="shared" si="0"/>
        <v>3.8246753246753249</v>
      </c>
      <c r="R13" s="2157"/>
      <c r="S13" s="2139">
        <v>11</v>
      </c>
      <c r="T13" s="2158"/>
    </row>
    <row r="14" spans="1:20" s="2114" customFormat="1" ht="18" customHeight="1">
      <c r="A14" s="2125" t="s">
        <v>439</v>
      </c>
      <c r="B14" s="2135"/>
      <c r="C14" s="2136" t="s">
        <v>57</v>
      </c>
      <c r="D14" s="2137"/>
      <c r="E14" s="2139">
        <f>E12+E13</f>
        <v>1102</v>
      </c>
      <c r="F14" s="2156"/>
      <c r="G14" s="2156">
        <f>G12+G13</f>
        <v>653</v>
      </c>
      <c r="H14" s="2156"/>
      <c r="I14" s="2156">
        <f>I12+I13</f>
        <v>1755</v>
      </c>
      <c r="J14" s="2159"/>
      <c r="K14" s="2156">
        <f>K12+K13</f>
        <v>619</v>
      </c>
      <c r="L14" s="2156"/>
      <c r="M14" s="2156">
        <f>M12+M13</f>
        <v>305</v>
      </c>
      <c r="N14" s="2156"/>
      <c r="O14" s="2156">
        <f>O12+O13</f>
        <v>924</v>
      </c>
      <c r="P14" s="2160"/>
      <c r="Q14" s="2157">
        <f>I14/O14</f>
        <v>1.8993506493506493</v>
      </c>
      <c r="R14" s="2157"/>
      <c r="S14" s="2139">
        <v>32</v>
      </c>
      <c r="T14" s="2144"/>
    </row>
    <row r="15" spans="1:20" s="2114" customFormat="1" ht="18" customHeight="1">
      <c r="A15" s="2125"/>
      <c r="B15" s="2145"/>
      <c r="C15" s="2146" t="s">
        <v>438</v>
      </c>
      <c r="D15" s="2147"/>
      <c r="E15" s="2148">
        <f>E14/E23*100</f>
        <v>4.9167893633159325</v>
      </c>
      <c r="F15" s="2149"/>
      <c r="G15" s="2149">
        <f>G14/G23*100</f>
        <v>4.3455114127903105</v>
      </c>
      <c r="H15" s="2149"/>
      <c r="I15" s="2149">
        <f>I14/I23*100</f>
        <v>4.6875</v>
      </c>
      <c r="J15" s="2149"/>
      <c r="K15" s="2149">
        <f>K14/K23*100</f>
        <v>12.17784772771985</v>
      </c>
      <c r="L15" s="2149"/>
      <c r="M15" s="2149">
        <f>M14/M23*100</f>
        <v>12.022073314938904</v>
      </c>
      <c r="N15" s="2149"/>
      <c r="O15" s="2149">
        <f>O14/O23*100</f>
        <v>12.125984251968504</v>
      </c>
      <c r="P15" s="2149"/>
      <c r="Q15" s="2151">
        <f t="shared" si="0"/>
        <v>0.38656655844155846</v>
      </c>
      <c r="R15" s="2151"/>
      <c r="S15" s="2149">
        <f>S14/S23*100</f>
        <v>6.0037523452157595</v>
      </c>
      <c r="T15" s="2152"/>
    </row>
    <row r="16" spans="1:20" s="2114" customFormat="1" ht="18" customHeight="1">
      <c r="A16" s="2125"/>
      <c r="B16" s="2161" t="s">
        <v>440</v>
      </c>
      <c r="C16" s="2162"/>
      <c r="D16" s="2163"/>
      <c r="E16" s="2164">
        <f>E14/E10*100</f>
        <v>108.7857847976308</v>
      </c>
      <c r="F16" s="2164"/>
      <c r="G16" s="2164">
        <f>G14/G10*100</f>
        <v>103.15955766192732</v>
      </c>
      <c r="H16" s="2164"/>
      <c r="I16" s="2164">
        <f>I14/I10*100</f>
        <v>106.62211421628189</v>
      </c>
      <c r="J16" s="2164"/>
      <c r="K16" s="2164">
        <f>K14/K10*100</f>
        <v>80.285343709468222</v>
      </c>
      <c r="L16" s="2164"/>
      <c r="M16" s="2164">
        <f>M14/M10*100</f>
        <v>85.674157303370791</v>
      </c>
      <c r="N16" s="2164"/>
      <c r="O16" s="2164">
        <f>O14/O10*100</f>
        <v>81.987577639751549</v>
      </c>
      <c r="P16" s="2164"/>
      <c r="Q16" s="2165">
        <f>Q14/Q10*100</f>
        <v>130.04666961228321</v>
      </c>
      <c r="R16" s="2165"/>
      <c r="S16" s="2164">
        <f>S14/S10*100</f>
        <v>118.5185185185185</v>
      </c>
      <c r="T16" s="2166"/>
    </row>
    <row r="17" spans="1:20" s="2114" customFormat="1" ht="18" customHeight="1" thickBot="1">
      <c r="A17" s="2167"/>
      <c r="B17" s="2168"/>
      <c r="C17" s="2169"/>
      <c r="D17" s="2170"/>
      <c r="E17" s="2171"/>
      <c r="F17" s="2171"/>
      <c r="G17" s="2171"/>
      <c r="H17" s="2171"/>
      <c r="I17" s="2171"/>
      <c r="J17" s="2171"/>
      <c r="K17" s="2171"/>
      <c r="L17" s="2171"/>
      <c r="M17" s="2171"/>
      <c r="N17" s="2171"/>
      <c r="O17" s="2171"/>
      <c r="P17" s="2171"/>
      <c r="Q17" s="2172"/>
      <c r="R17" s="2172"/>
      <c r="S17" s="2171"/>
      <c r="T17" s="2173"/>
    </row>
    <row r="18" spans="1:20" s="2114" customFormat="1" ht="18" customHeight="1">
      <c r="A18" s="2174"/>
      <c r="B18" s="2175">
        <v>5</v>
      </c>
      <c r="C18" s="2176" t="s">
        <v>436</v>
      </c>
      <c r="D18" s="2177"/>
      <c r="E18" s="2178">
        <v>19873</v>
      </c>
      <c r="F18" s="2179"/>
      <c r="G18" s="2178">
        <v>13150</v>
      </c>
      <c r="H18" s="2179"/>
      <c r="I18" s="2178">
        <v>33023</v>
      </c>
      <c r="J18" s="2179"/>
      <c r="K18" s="2178">
        <v>5568</v>
      </c>
      <c r="L18" s="2179"/>
      <c r="M18" s="2178">
        <v>2877</v>
      </c>
      <c r="N18" s="2179"/>
      <c r="O18" s="2178">
        <v>8445</v>
      </c>
      <c r="P18" s="2179"/>
      <c r="Q18" s="2180">
        <f t="shared" ref="Q18:Q23" si="1">I18/O18</f>
        <v>3.9103611604499702</v>
      </c>
      <c r="R18" s="2181"/>
      <c r="S18" s="2153">
        <v>606</v>
      </c>
      <c r="T18" s="2182"/>
    </row>
    <row r="19" spans="1:20" s="2114" customFormat="1" ht="18" customHeight="1">
      <c r="A19" s="2125"/>
      <c r="B19" s="2135"/>
      <c r="C19" s="2183" t="s">
        <v>393</v>
      </c>
      <c r="D19" s="2184"/>
      <c r="E19" s="2138">
        <v>2933</v>
      </c>
      <c r="F19" s="2139"/>
      <c r="G19" s="2138">
        <v>1765</v>
      </c>
      <c r="H19" s="2139"/>
      <c r="I19" s="2138">
        <v>4698</v>
      </c>
      <c r="J19" s="2139"/>
      <c r="K19" s="2138">
        <v>506</v>
      </c>
      <c r="L19" s="2139"/>
      <c r="M19" s="2138">
        <v>202</v>
      </c>
      <c r="N19" s="2139"/>
      <c r="O19" s="2138">
        <v>708</v>
      </c>
      <c r="P19" s="2139"/>
      <c r="Q19" s="2141">
        <f t="shared" si="1"/>
        <v>6.6355932203389827</v>
      </c>
      <c r="R19" s="2142"/>
      <c r="S19" s="2156">
        <v>39</v>
      </c>
      <c r="T19" s="2144"/>
    </row>
    <row r="20" spans="1:20" s="2114" customFormat="1" ht="18" customHeight="1">
      <c r="A20" s="2125" t="s">
        <v>441</v>
      </c>
      <c r="B20" s="2145"/>
      <c r="C20" s="2185" t="s">
        <v>57</v>
      </c>
      <c r="D20" s="2186"/>
      <c r="E20" s="2187">
        <f>E18+E19</f>
        <v>22806</v>
      </c>
      <c r="F20" s="2187"/>
      <c r="G20" s="2187">
        <f>G18+G19</f>
        <v>14915</v>
      </c>
      <c r="H20" s="2187"/>
      <c r="I20" s="2187">
        <f>I18+I19</f>
        <v>37721</v>
      </c>
      <c r="J20" s="2187"/>
      <c r="K20" s="2187">
        <f>K18+K19</f>
        <v>6074</v>
      </c>
      <c r="L20" s="2187"/>
      <c r="M20" s="2187">
        <f>M18+M19</f>
        <v>3079</v>
      </c>
      <c r="N20" s="2187"/>
      <c r="O20" s="2187">
        <f>O18+O19</f>
        <v>9153</v>
      </c>
      <c r="P20" s="2187"/>
      <c r="Q20" s="2151">
        <f t="shared" si="1"/>
        <v>4.1211624603954986</v>
      </c>
      <c r="R20" s="2151"/>
      <c r="S20" s="2187">
        <f>S18+S19</f>
        <v>645</v>
      </c>
      <c r="T20" s="2188"/>
    </row>
    <row r="21" spans="1:20" s="2114" customFormat="1" ht="18" customHeight="1">
      <c r="A21" s="2125"/>
      <c r="B21" s="2126">
        <v>6</v>
      </c>
      <c r="C21" s="2176" t="s">
        <v>436</v>
      </c>
      <c r="D21" s="2177"/>
      <c r="E21" s="2129">
        <v>19603</v>
      </c>
      <c r="F21" s="2130"/>
      <c r="G21" s="2129">
        <v>13496</v>
      </c>
      <c r="H21" s="2130"/>
      <c r="I21" s="2129">
        <f>SUM(E21:H21)</f>
        <v>33099</v>
      </c>
      <c r="J21" s="2130"/>
      <c r="K21" s="2129">
        <v>4590</v>
      </c>
      <c r="L21" s="2130"/>
      <c r="M21" s="2129">
        <v>2350</v>
      </c>
      <c r="N21" s="2130"/>
      <c r="O21" s="2129">
        <f>SUM(K21:N21)</f>
        <v>6940</v>
      </c>
      <c r="P21" s="2130"/>
      <c r="Q21" s="2189">
        <f>I21/O21</f>
        <v>4.7693083573487032</v>
      </c>
      <c r="R21" s="2189"/>
      <c r="S21" s="2153">
        <v>493</v>
      </c>
      <c r="T21" s="2155"/>
    </row>
    <row r="22" spans="1:20" s="2114" customFormat="1" ht="18" customHeight="1">
      <c r="A22" s="2125"/>
      <c r="B22" s="2135"/>
      <c r="C22" s="2183" t="s">
        <v>393</v>
      </c>
      <c r="D22" s="2184"/>
      <c r="E22" s="2138">
        <v>2810</v>
      </c>
      <c r="F22" s="2139"/>
      <c r="G22" s="2138">
        <v>1531</v>
      </c>
      <c r="H22" s="2139"/>
      <c r="I22" s="2138">
        <f>SUM(E22:H22)</f>
        <v>4341</v>
      </c>
      <c r="J22" s="2139"/>
      <c r="K22" s="2138">
        <v>493</v>
      </c>
      <c r="L22" s="2139"/>
      <c r="M22" s="2138">
        <v>187</v>
      </c>
      <c r="N22" s="2139"/>
      <c r="O22" s="2138">
        <f>SUM(K22:N22)</f>
        <v>680</v>
      </c>
      <c r="P22" s="2139"/>
      <c r="Q22" s="2157">
        <f t="shared" si="1"/>
        <v>6.3838235294117647</v>
      </c>
      <c r="R22" s="2157"/>
      <c r="S22" s="2156">
        <v>40</v>
      </c>
      <c r="T22" s="2158"/>
    </row>
    <row r="23" spans="1:20" s="2114" customFormat="1" ht="18" customHeight="1">
      <c r="A23" s="2125" t="s">
        <v>442</v>
      </c>
      <c r="B23" s="2145"/>
      <c r="C23" s="2185" t="s">
        <v>57</v>
      </c>
      <c r="D23" s="2186"/>
      <c r="E23" s="2187">
        <f>E21+E22</f>
        <v>22413</v>
      </c>
      <c r="F23" s="2187"/>
      <c r="G23" s="2187">
        <f>G21+G22</f>
        <v>15027</v>
      </c>
      <c r="H23" s="2187"/>
      <c r="I23" s="2187">
        <f>I21+I22</f>
        <v>37440</v>
      </c>
      <c r="J23" s="2187"/>
      <c r="K23" s="2187">
        <f>K21+K22</f>
        <v>5083</v>
      </c>
      <c r="L23" s="2187"/>
      <c r="M23" s="2187">
        <f>M21+M22</f>
        <v>2537</v>
      </c>
      <c r="N23" s="2187"/>
      <c r="O23" s="2187">
        <f>O21+O22</f>
        <v>7620</v>
      </c>
      <c r="P23" s="2187"/>
      <c r="Q23" s="2151">
        <f t="shared" si="1"/>
        <v>4.9133858267716537</v>
      </c>
      <c r="R23" s="2151"/>
      <c r="S23" s="2187">
        <f>S21+S22</f>
        <v>533</v>
      </c>
      <c r="T23" s="2188"/>
    </row>
    <row r="24" spans="1:20" s="2114" customFormat="1" ht="18" customHeight="1">
      <c r="A24" s="2125"/>
      <c r="B24" s="2161" t="s">
        <v>440</v>
      </c>
      <c r="C24" s="2162"/>
      <c r="D24" s="2163"/>
      <c r="E24" s="2190">
        <f>E23/E20*100</f>
        <v>98.276769271244419</v>
      </c>
      <c r="F24" s="2190"/>
      <c r="G24" s="2190">
        <f>G23/G20*100</f>
        <v>100.75092189071404</v>
      </c>
      <c r="H24" s="2190"/>
      <c r="I24" s="2190">
        <f>I23/I20*100</f>
        <v>99.255056864876337</v>
      </c>
      <c r="J24" s="2190"/>
      <c r="K24" s="2190">
        <f>K23/K20*100</f>
        <v>83.684557128745467</v>
      </c>
      <c r="L24" s="2190"/>
      <c r="M24" s="2190">
        <f>M23/M20*100</f>
        <v>82.396882104579404</v>
      </c>
      <c r="N24" s="2190"/>
      <c r="O24" s="2190">
        <f>O23/O20*100</f>
        <v>83.251392985906264</v>
      </c>
      <c r="P24" s="2190"/>
      <c r="Q24" s="2191">
        <f>Q23/Q20*100</f>
        <v>119.22329861997547</v>
      </c>
      <c r="R24" s="2191"/>
      <c r="S24" s="2190">
        <f>S23/S20*100</f>
        <v>82.63565891472868</v>
      </c>
      <c r="T24" s="2192"/>
    </row>
    <row r="25" spans="1:20" s="2114" customFormat="1" ht="18" customHeight="1" thickBot="1">
      <c r="A25" s="2167"/>
      <c r="B25" s="2193"/>
      <c r="C25" s="2194"/>
      <c r="D25" s="2195"/>
      <c r="E25" s="2196"/>
      <c r="F25" s="2196"/>
      <c r="G25" s="2196"/>
      <c r="H25" s="2196"/>
      <c r="I25" s="2196"/>
      <c r="J25" s="2196"/>
      <c r="K25" s="2196"/>
      <c r="L25" s="2196"/>
      <c r="M25" s="2196"/>
      <c r="N25" s="2196"/>
      <c r="O25" s="2196"/>
      <c r="P25" s="2196"/>
      <c r="Q25" s="2197"/>
      <c r="R25" s="2197"/>
      <c r="S25" s="2196"/>
      <c r="T25" s="2198"/>
    </row>
    <row r="26" spans="1:20" s="2114" customFormat="1" ht="6" customHeight="1">
      <c r="A26" s="2199"/>
      <c r="B26" s="2199"/>
      <c r="C26" s="2100"/>
      <c r="D26" s="2100"/>
      <c r="E26" s="2100"/>
      <c r="F26" s="2100"/>
      <c r="G26" s="2100"/>
      <c r="H26" s="2100"/>
      <c r="I26" s="2100"/>
      <c r="J26" s="2100"/>
      <c r="K26" s="2100"/>
      <c r="L26" s="2100"/>
      <c r="M26" s="2100"/>
      <c r="N26" s="2100"/>
      <c r="O26" s="2100"/>
      <c r="P26" s="2100"/>
      <c r="Q26" s="2100"/>
      <c r="R26" s="2100"/>
      <c r="S26" s="2199"/>
      <c r="T26" s="2199"/>
    </row>
    <row r="27" spans="1:20" s="2114" customFormat="1" ht="18" customHeight="1">
      <c r="A27" s="2200" t="s">
        <v>31</v>
      </c>
      <c r="B27" s="2201" t="s">
        <v>443</v>
      </c>
      <c r="C27" s="2201"/>
      <c r="D27" s="2201"/>
      <c r="E27" s="2201"/>
      <c r="F27" s="2201"/>
      <c r="G27" s="2201"/>
      <c r="H27" s="2201"/>
      <c r="I27" s="2201"/>
      <c r="J27" s="2201"/>
      <c r="K27" s="2201"/>
      <c r="L27" s="2201"/>
      <c r="M27" s="2201"/>
      <c r="N27" s="2201"/>
      <c r="O27" s="2201"/>
      <c r="P27" s="2201"/>
      <c r="Q27" s="2201"/>
      <c r="R27" s="2201"/>
      <c r="S27" s="2201"/>
      <c r="T27" s="2201"/>
    </row>
    <row r="28" spans="1:20" s="2114" customFormat="1" ht="18" customHeight="1">
      <c r="A28" s="2200"/>
      <c r="B28" s="2201" t="s">
        <v>444</v>
      </c>
      <c r="C28" s="2201"/>
      <c r="D28" s="2201"/>
      <c r="E28" s="2201"/>
      <c r="F28" s="2201"/>
      <c r="G28" s="2201"/>
      <c r="H28" s="2201"/>
      <c r="I28" s="2201"/>
      <c r="J28" s="2201"/>
      <c r="K28" s="2201"/>
      <c r="L28" s="2201"/>
      <c r="M28" s="2201"/>
      <c r="N28" s="2201"/>
      <c r="O28" s="2201"/>
      <c r="P28" s="2201"/>
      <c r="Q28" s="2201"/>
      <c r="R28" s="2201"/>
      <c r="S28" s="2201"/>
      <c r="T28" s="2201"/>
    </row>
    <row r="29" spans="1:20" s="2114" customFormat="1" ht="18" customHeight="1">
      <c r="A29" s="2200"/>
      <c r="B29" s="2201" t="s">
        <v>445</v>
      </c>
      <c r="C29" s="2201"/>
      <c r="D29" s="2201"/>
      <c r="E29" s="2201"/>
      <c r="F29" s="2201"/>
      <c r="G29" s="2201"/>
      <c r="H29" s="2201"/>
      <c r="I29" s="2201"/>
      <c r="J29" s="2201"/>
      <c r="K29" s="2201"/>
      <c r="L29" s="2201"/>
      <c r="M29" s="2201"/>
      <c r="N29" s="2201"/>
      <c r="O29" s="2201"/>
      <c r="P29" s="2201"/>
      <c r="Q29" s="2201"/>
      <c r="R29" s="2201"/>
      <c r="S29" s="2201"/>
      <c r="T29" s="2201"/>
    </row>
    <row r="30" spans="1:20" s="2114" customFormat="1" ht="18" customHeight="1">
      <c r="A30" s="2200"/>
      <c r="B30" s="2201" t="s">
        <v>446</v>
      </c>
      <c r="C30" s="2201"/>
      <c r="D30" s="2201"/>
      <c r="E30" s="2201"/>
      <c r="F30" s="2201"/>
      <c r="G30" s="2201"/>
      <c r="H30" s="2201"/>
      <c r="I30" s="2201"/>
      <c r="J30" s="2201"/>
      <c r="K30" s="2201"/>
      <c r="L30" s="2201"/>
      <c r="M30" s="2201"/>
      <c r="N30" s="2201"/>
      <c r="O30" s="2201"/>
      <c r="P30" s="2201"/>
      <c r="Q30" s="2201"/>
      <c r="R30" s="2201"/>
      <c r="S30" s="2201"/>
      <c r="T30" s="2201"/>
    </row>
    <row r="31" spans="1:20" s="2114" customFormat="1" ht="18" customHeight="1">
      <c r="A31" s="2199"/>
      <c r="B31" s="2199"/>
      <c r="C31" s="2100"/>
      <c r="D31" s="2100"/>
      <c r="E31" s="2100"/>
      <c r="F31" s="2100"/>
      <c r="G31" s="2100"/>
      <c r="H31" s="2100"/>
      <c r="I31" s="2100"/>
      <c r="J31" s="2100"/>
      <c r="K31" s="2100"/>
      <c r="L31" s="2100"/>
      <c r="M31" s="2100"/>
      <c r="N31" s="2100"/>
      <c r="O31" s="2100"/>
      <c r="P31" s="2100"/>
      <c r="Q31" s="2100"/>
      <c r="R31" s="2100"/>
      <c r="S31" s="2199"/>
      <c r="T31" s="2199"/>
    </row>
    <row r="32" spans="1:20" s="2114" customFormat="1" ht="18" customHeight="1">
      <c r="A32" s="2102" t="s">
        <v>447</v>
      </c>
      <c r="B32" s="2199"/>
      <c r="C32" s="2199"/>
      <c r="D32" s="2100"/>
      <c r="E32" s="2100"/>
      <c r="F32" s="2100"/>
      <c r="G32" s="2100"/>
      <c r="H32" s="2100"/>
      <c r="I32" s="2100"/>
      <c r="J32" s="2100"/>
      <c r="K32" s="2100"/>
      <c r="L32" s="2100"/>
      <c r="M32" s="2100"/>
      <c r="N32" s="2100"/>
      <c r="O32" s="2100"/>
      <c r="P32" s="2100"/>
      <c r="Q32" s="2100"/>
      <c r="R32" s="2100"/>
      <c r="S32" s="2199"/>
      <c r="T32" s="2199"/>
    </row>
    <row r="33" spans="1:22" s="2204" customFormat="1" ht="14.25">
      <c r="A33" s="2102"/>
      <c r="B33" s="2102"/>
      <c r="C33" s="2102"/>
      <c r="D33" s="2102"/>
      <c r="E33" s="2102"/>
      <c r="F33" s="2102"/>
      <c r="G33" s="2102"/>
      <c r="H33" s="2102"/>
      <c r="I33" s="2102"/>
      <c r="J33" s="2102"/>
      <c r="K33" s="2102"/>
      <c r="L33" s="2102"/>
      <c r="M33" s="2102"/>
      <c r="N33" s="2102"/>
      <c r="O33" s="2102"/>
      <c r="P33" s="2102"/>
      <c r="Q33" s="2202" t="s">
        <v>448</v>
      </c>
      <c r="R33" s="2203"/>
      <c r="S33" s="2203"/>
      <c r="T33" s="2102"/>
    </row>
    <row r="34" spans="1:22" s="2114" customFormat="1" ht="6" customHeight="1" thickBot="1">
      <c r="A34" s="2199"/>
      <c r="B34" s="2199"/>
      <c r="C34" s="2199"/>
      <c r="D34" s="2100"/>
      <c r="E34" s="2100"/>
      <c r="F34" s="2100"/>
      <c r="G34" s="2100"/>
      <c r="H34" s="2100"/>
      <c r="I34" s="2100"/>
      <c r="J34" s="2100"/>
      <c r="K34" s="2100"/>
      <c r="L34" s="2100"/>
      <c r="M34" s="2100"/>
      <c r="N34" s="2100"/>
      <c r="O34" s="2100"/>
      <c r="P34" s="2100"/>
      <c r="Q34" s="2205"/>
      <c r="R34" s="2100"/>
      <c r="S34" s="2199"/>
      <c r="T34" s="2199"/>
    </row>
    <row r="35" spans="1:22" s="2114" customFormat="1" ht="18" customHeight="1">
      <c r="A35" s="2206"/>
      <c r="B35" s="2207" t="s">
        <v>13</v>
      </c>
      <c r="C35" s="2208" t="s">
        <v>449</v>
      </c>
      <c r="D35" s="2209"/>
      <c r="E35" s="2209"/>
      <c r="F35" s="2209"/>
      <c r="G35" s="2209"/>
      <c r="H35" s="2210"/>
      <c r="I35" s="2208" t="s">
        <v>450</v>
      </c>
      <c r="J35" s="2209"/>
      <c r="K35" s="2209"/>
      <c r="L35" s="2209"/>
      <c r="M35" s="2209"/>
      <c r="N35" s="2210"/>
      <c r="O35" s="2211" t="s">
        <v>474</v>
      </c>
      <c r="P35" s="2209"/>
      <c r="Q35" s="2209"/>
      <c r="R35" s="2209"/>
      <c r="S35" s="2209"/>
      <c r="T35" s="2212"/>
    </row>
    <row r="36" spans="1:22" s="2114" customFormat="1" ht="18" customHeight="1">
      <c r="A36" s="2213" t="s">
        <v>112</v>
      </c>
      <c r="B36" s="2214"/>
      <c r="C36" s="2215" t="s">
        <v>451</v>
      </c>
      <c r="D36" s="2216"/>
      <c r="E36" s="2217" t="s">
        <v>452</v>
      </c>
      <c r="F36" s="2217"/>
      <c r="G36" s="2217"/>
      <c r="H36" s="2218"/>
      <c r="I36" s="2215" t="s">
        <v>451</v>
      </c>
      <c r="J36" s="2216"/>
      <c r="K36" s="2216" t="s">
        <v>452</v>
      </c>
      <c r="L36" s="2216"/>
      <c r="M36" s="2216"/>
      <c r="N36" s="2219"/>
      <c r="O36" s="2186" t="s">
        <v>451</v>
      </c>
      <c r="P36" s="2216"/>
      <c r="Q36" s="2216" t="s">
        <v>452</v>
      </c>
      <c r="R36" s="2216"/>
      <c r="S36" s="2216"/>
      <c r="T36" s="2220"/>
    </row>
    <row r="37" spans="1:22" s="2114" customFormat="1" ht="35.25" customHeight="1">
      <c r="A37" s="2221">
        <v>5</v>
      </c>
      <c r="B37" s="2222"/>
      <c r="C37" s="2223">
        <v>346</v>
      </c>
      <c r="D37" s="2224"/>
      <c r="E37" s="2225" t="s">
        <v>1028</v>
      </c>
      <c r="F37" s="2225"/>
      <c r="G37" s="2225"/>
      <c r="H37" s="2226"/>
      <c r="I37" s="2227">
        <v>0</v>
      </c>
      <c r="J37" s="2228"/>
      <c r="K37" s="2225" t="s">
        <v>874</v>
      </c>
      <c r="L37" s="2225"/>
      <c r="M37" s="2225"/>
      <c r="N37" s="2226"/>
      <c r="O37" s="2229">
        <f>C37+I37</f>
        <v>346</v>
      </c>
      <c r="P37" s="2228"/>
      <c r="Q37" s="2225" t="s">
        <v>1028</v>
      </c>
      <c r="R37" s="2225"/>
      <c r="S37" s="2225"/>
      <c r="T37" s="2230"/>
    </row>
    <row r="38" spans="1:22" s="2114" customFormat="1" ht="36" customHeight="1">
      <c r="A38" s="2221">
        <v>6</v>
      </c>
      <c r="B38" s="2222"/>
      <c r="C38" s="2223">
        <v>352</v>
      </c>
      <c r="D38" s="2224"/>
      <c r="E38" s="2225" t="s">
        <v>1029</v>
      </c>
      <c r="F38" s="2225"/>
      <c r="G38" s="2225"/>
      <c r="H38" s="2226"/>
      <c r="I38" s="2227">
        <v>0</v>
      </c>
      <c r="J38" s="2228"/>
      <c r="K38" s="2225" t="s">
        <v>874</v>
      </c>
      <c r="L38" s="2225"/>
      <c r="M38" s="2225"/>
      <c r="N38" s="2226"/>
      <c r="O38" s="2229">
        <f>C38+I38</f>
        <v>352</v>
      </c>
      <c r="P38" s="2228"/>
      <c r="Q38" s="2225" t="s">
        <v>1029</v>
      </c>
      <c r="R38" s="2225"/>
      <c r="S38" s="2225"/>
      <c r="T38" s="2226"/>
    </row>
    <row r="39" spans="1:22" s="2114" customFormat="1" ht="18" customHeight="1">
      <c r="A39" s="2231" t="s">
        <v>453</v>
      </c>
      <c r="B39" s="2232"/>
      <c r="C39" s="2233">
        <f>C38/C37*100</f>
        <v>101.73410404624276</v>
      </c>
      <c r="D39" s="2234"/>
      <c r="E39" s="2190">
        <v>105.6</v>
      </c>
      <c r="F39" s="2190"/>
      <c r="G39" s="2190"/>
      <c r="H39" s="2235"/>
      <c r="I39" s="2236" t="s">
        <v>875</v>
      </c>
      <c r="J39" s="2237"/>
      <c r="K39" s="2238" t="s">
        <v>875</v>
      </c>
      <c r="L39" s="2239"/>
      <c r="M39" s="2239">
        <f>IF(M37=0,0,M38/M37*100)</f>
        <v>0</v>
      </c>
      <c r="N39" s="2240"/>
      <c r="O39" s="2241">
        <f>O38/O37*100</f>
        <v>101.73410404624276</v>
      </c>
      <c r="P39" s="2242"/>
      <c r="Q39" s="2190">
        <v>105.6</v>
      </c>
      <c r="R39" s="2190"/>
      <c r="S39" s="2190"/>
      <c r="T39" s="2235"/>
      <c r="V39" s="2243"/>
    </row>
    <row r="40" spans="1:22" s="2114" customFormat="1" ht="18" customHeight="1" thickBot="1">
      <c r="A40" s="2244"/>
      <c r="B40" s="2245"/>
      <c r="C40" s="2246"/>
      <c r="D40" s="2247"/>
      <c r="E40" s="2196"/>
      <c r="F40" s="2196"/>
      <c r="G40" s="2196"/>
      <c r="H40" s="2248"/>
      <c r="I40" s="2249"/>
      <c r="J40" s="2250"/>
      <c r="K40" s="2251"/>
      <c r="L40" s="2252"/>
      <c r="M40" s="2252"/>
      <c r="N40" s="2253"/>
      <c r="O40" s="2254"/>
      <c r="P40" s="2255"/>
      <c r="Q40" s="2196"/>
      <c r="R40" s="2196"/>
      <c r="S40" s="2196"/>
      <c r="T40" s="2248"/>
    </row>
    <row r="41" spans="1:22" s="2114" customFormat="1" ht="6.75" customHeight="1">
      <c r="A41" s="2199"/>
      <c r="B41" s="2100"/>
      <c r="C41" s="2199"/>
      <c r="D41" s="2199"/>
      <c r="E41" s="2199"/>
      <c r="F41" s="2199"/>
      <c r="G41" s="2199"/>
      <c r="H41" s="2199"/>
      <c r="I41" s="2199"/>
      <c r="J41" s="2199"/>
      <c r="K41" s="2199"/>
      <c r="L41" s="2199"/>
      <c r="M41" s="2199"/>
      <c r="N41" s="2199"/>
      <c r="O41" s="2199"/>
      <c r="P41" s="2199"/>
      <c r="Q41" s="2199"/>
      <c r="R41" s="2199"/>
      <c r="S41" s="2199"/>
      <c r="T41" s="2199"/>
    </row>
    <row r="42" spans="1:22" s="2114" customFormat="1" ht="18" customHeight="1">
      <c r="A42" s="2200" t="s">
        <v>31</v>
      </c>
      <c r="B42" s="2201" t="s">
        <v>454</v>
      </c>
      <c r="C42" s="2201"/>
      <c r="D42" s="2201"/>
      <c r="E42" s="2201"/>
      <c r="F42" s="2201"/>
      <c r="G42" s="2201"/>
      <c r="H42" s="2201"/>
      <c r="I42" s="2201"/>
      <c r="J42" s="2201"/>
      <c r="K42" s="2201"/>
      <c r="L42" s="2201"/>
      <c r="M42" s="2201"/>
      <c r="N42" s="2201"/>
      <c r="O42" s="2201"/>
      <c r="P42" s="2201"/>
      <c r="Q42" s="2201"/>
      <c r="R42" s="2201"/>
      <c r="S42" s="2201"/>
      <c r="T42" s="2201"/>
    </row>
    <row r="43" spans="1:22" s="2114" customFormat="1" ht="18" customHeight="1">
      <c r="A43" s="2200"/>
      <c r="B43" s="2201" t="s">
        <v>455</v>
      </c>
      <c r="C43" s="2201"/>
      <c r="D43" s="2201"/>
      <c r="E43" s="2201"/>
      <c r="F43" s="2201"/>
      <c r="G43" s="2201"/>
      <c r="H43" s="2201"/>
      <c r="I43" s="2201"/>
      <c r="J43" s="2201"/>
      <c r="K43" s="2201"/>
      <c r="L43" s="2201"/>
      <c r="M43" s="2201"/>
      <c r="N43" s="2201"/>
      <c r="O43" s="2201"/>
      <c r="P43" s="2201"/>
      <c r="Q43" s="2201"/>
      <c r="R43" s="2201"/>
      <c r="S43" s="2201"/>
      <c r="T43" s="2201"/>
    </row>
    <row r="44" spans="1:22" s="2114" customFormat="1" ht="18" customHeight="1">
      <c r="A44" s="2200"/>
      <c r="B44" s="2202"/>
      <c r="C44" s="2202"/>
      <c r="D44" s="2202"/>
      <c r="E44" s="2202"/>
      <c r="F44" s="2202"/>
      <c r="G44" s="2202"/>
      <c r="H44" s="2202"/>
      <c r="I44" s="2202"/>
      <c r="J44" s="2202"/>
      <c r="K44" s="2202"/>
      <c r="L44" s="2202"/>
      <c r="M44" s="2202"/>
      <c r="N44" s="2202"/>
      <c r="O44" s="2202"/>
      <c r="P44" s="2202"/>
      <c r="Q44" s="2202"/>
      <c r="R44" s="2202"/>
      <c r="S44" s="2202"/>
      <c r="T44" s="2202"/>
    </row>
    <row r="45" spans="1:22" s="2114" customFormat="1" ht="18" customHeight="1">
      <c r="A45" s="2200"/>
      <c r="B45" s="2202"/>
      <c r="C45" s="2202"/>
      <c r="D45" s="2202"/>
      <c r="E45" s="2202"/>
      <c r="F45" s="2202"/>
      <c r="G45" s="2202"/>
      <c r="H45" s="2202"/>
      <c r="I45" s="2202"/>
      <c r="J45" s="2202"/>
      <c r="K45" s="2202"/>
      <c r="L45" s="2202"/>
      <c r="M45" s="2202"/>
      <c r="N45" s="2202"/>
      <c r="O45" s="2202"/>
      <c r="P45" s="2202"/>
      <c r="Q45" s="2202"/>
      <c r="R45" s="2202"/>
      <c r="S45" s="2202"/>
      <c r="T45" s="2202"/>
    </row>
    <row r="46" spans="1:22" ht="15" customHeight="1">
      <c r="A46" s="2102" t="s">
        <v>456</v>
      </c>
      <c r="B46" s="2102"/>
      <c r="C46" s="2102"/>
      <c r="D46" s="2102"/>
      <c r="E46" s="2102"/>
    </row>
    <row r="47" spans="1:22" ht="15" customHeight="1">
      <c r="A47" s="2102"/>
      <c r="B47" s="2102"/>
      <c r="C47" s="2102"/>
      <c r="D47" s="2102"/>
      <c r="E47" s="2102"/>
    </row>
    <row r="48" spans="1:22" s="2114" customFormat="1" ht="9" customHeight="1" thickBot="1">
      <c r="A48" s="2256"/>
      <c r="B48" s="2256"/>
      <c r="C48" s="2256"/>
      <c r="D48" s="2102"/>
      <c r="E48" s="2102"/>
      <c r="F48" s="2100"/>
      <c r="G48" s="2100"/>
      <c r="H48" s="2100"/>
      <c r="I48" s="2100"/>
      <c r="J48" s="2100"/>
      <c r="K48" s="2100"/>
      <c r="L48" s="2100"/>
      <c r="M48" s="2100"/>
      <c r="N48" s="2100"/>
      <c r="O48" s="2100"/>
      <c r="P48" s="2100"/>
      <c r="Q48" s="2100"/>
      <c r="R48" s="2100"/>
      <c r="S48" s="2100"/>
      <c r="T48" s="2199"/>
    </row>
    <row r="49" spans="1:20" s="2114" customFormat="1" ht="18" customHeight="1">
      <c r="A49" s="2257" t="s">
        <v>457</v>
      </c>
      <c r="B49" s="2258"/>
      <c r="C49" s="2258"/>
      <c r="D49" s="2258"/>
      <c r="E49" s="2258"/>
      <c r="F49" s="2258"/>
      <c r="G49" s="2258"/>
      <c r="H49" s="2259" t="s">
        <v>458</v>
      </c>
      <c r="I49" s="2258"/>
      <c r="J49" s="2258"/>
      <c r="K49" s="2258"/>
      <c r="L49" s="2109" t="s">
        <v>459</v>
      </c>
      <c r="M49" s="2109"/>
      <c r="N49" s="2109"/>
      <c r="O49" s="2109"/>
      <c r="P49" s="2109"/>
      <c r="Q49" s="2109"/>
      <c r="R49" s="2109"/>
      <c r="S49" s="2109"/>
      <c r="T49" s="2260"/>
    </row>
    <row r="50" spans="1:20" s="2114" customFormat="1" ht="18" customHeight="1">
      <c r="A50" s="2261"/>
      <c r="B50" s="2262"/>
      <c r="C50" s="2262"/>
      <c r="D50" s="2262"/>
      <c r="E50" s="2262"/>
      <c r="F50" s="2262"/>
      <c r="G50" s="2262"/>
      <c r="H50" s="2262"/>
      <c r="I50" s="2262"/>
      <c r="J50" s="2262"/>
      <c r="K50" s="2262"/>
      <c r="L50" s="2120" t="s">
        <v>1030</v>
      </c>
      <c r="M50" s="2120"/>
      <c r="N50" s="2120"/>
      <c r="O50" s="2120" t="s">
        <v>1031</v>
      </c>
      <c r="P50" s="2120"/>
      <c r="Q50" s="2120"/>
      <c r="R50" s="2263" t="s">
        <v>460</v>
      </c>
      <c r="S50" s="2263"/>
      <c r="T50" s="2264"/>
    </row>
    <row r="51" spans="1:20" s="2114" customFormat="1" ht="18" customHeight="1">
      <c r="A51" s="2265" t="s">
        <v>1032</v>
      </c>
      <c r="B51" s="2266"/>
      <c r="C51" s="2266"/>
      <c r="D51" s="2266"/>
      <c r="E51" s="2266"/>
      <c r="F51" s="2266"/>
      <c r="G51" s="2266"/>
      <c r="H51" s="2267"/>
      <c r="I51" s="2268">
        <v>0</v>
      </c>
      <c r="J51" s="2269"/>
      <c r="K51" s="2270"/>
      <c r="L51" s="2271"/>
      <c r="M51" s="2272">
        <v>0</v>
      </c>
      <c r="N51" s="2273"/>
      <c r="O51" s="2271"/>
      <c r="P51" s="2272">
        <v>0</v>
      </c>
      <c r="Q51" s="2273"/>
      <c r="R51" s="2271"/>
      <c r="S51" s="2274">
        <f>IF(I51=0,0,P51/I51*100)</f>
        <v>0</v>
      </c>
      <c r="T51" s="2275"/>
    </row>
    <row r="52" spans="1:20" s="2114" customFormat="1" ht="18" customHeight="1">
      <c r="A52" s="2276" t="s">
        <v>461</v>
      </c>
      <c r="B52" s="2277"/>
      <c r="C52" s="2277"/>
      <c r="D52" s="2277"/>
      <c r="E52" s="2277"/>
      <c r="F52" s="2277"/>
      <c r="G52" s="2278"/>
      <c r="H52" s="2279"/>
      <c r="I52" s="2268">
        <v>0</v>
      </c>
      <c r="J52" s="2269"/>
      <c r="K52" s="2280"/>
      <c r="L52" s="2281"/>
      <c r="M52" s="2274">
        <v>0</v>
      </c>
      <c r="N52" s="2282"/>
      <c r="O52" s="2281"/>
      <c r="P52" s="2274">
        <v>0</v>
      </c>
      <c r="Q52" s="2282"/>
      <c r="R52" s="2281"/>
      <c r="S52" s="2274">
        <f>IF(I52=0,0,P52/I52*100)</f>
        <v>0</v>
      </c>
      <c r="T52" s="2283"/>
    </row>
    <row r="53" spans="1:20" s="2114" customFormat="1" ht="18" customHeight="1">
      <c r="A53" s="2284" t="s">
        <v>462</v>
      </c>
      <c r="B53" s="2285"/>
      <c r="C53" s="2285"/>
      <c r="D53" s="2285"/>
      <c r="E53" s="2285"/>
      <c r="F53" s="2285"/>
      <c r="G53" s="2286"/>
      <c r="H53" s="2279"/>
      <c r="I53" s="2268">
        <v>0</v>
      </c>
      <c r="J53" s="2269"/>
      <c r="K53" s="2280"/>
      <c r="L53" s="2281"/>
      <c r="M53" s="2274">
        <v>0</v>
      </c>
      <c r="N53" s="2282"/>
      <c r="O53" s="2281"/>
      <c r="P53" s="2274">
        <v>0</v>
      </c>
      <c r="Q53" s="2282"/>
      <c r="R53" s="2281"/>
      <c r="S53" s="2274">
        <f>IF(I53=0,0,P53/I53*100)</f>
        <v>0</v>
      </c>
      <c r="T53" s="2283"/>
    </row>
    <row r="54" spans="1:20" s="2114" customFormat="1" ht="18" customHeight="1">
      <c r="A54" s="2284" t="s">
        <v>463</v>
      </c>
      <c r="B54" s="2285"/>
      <c r="C54" s="2285"/>
      <c r="D54" s="2285"/>
      <c r="E54" s="2285"/>
      <c r="F54" s="2285"/>
      <c r="G54" s="2286"/>
      <c r="H54" s="2287"/>
      <c r="I54" s="2288">
        <v>0</v>
      </c>
      <c r="J54" s="2289"/>
      <c r="K54" s="2290"/>
      <c r="L54" s="2291"/>
      <c r="M54" s="2292">
        <v>0</v>
      </c>
      <c r="N54" s="2293"/>
      <c r="O54" s="2291"/>
      <c r="P54" s="2292">
        <v>0</v>
      </c>
      <c r="Q54" s="2293"/>
      <c r="R54" s="2291"/>
      <c r="S54" s="2292">
        <f>IF(I54=0,0,P54/I54*100)</f>
        <v>0</v>
      </c>
      <c r="T54" s="2294"/>
    </row>
    <row r="55" spans="1:20" s="2114" customFormat="1" ht="18" customHeight="1" thickBot="1">
      <c r="A55" s="2295" t="s">
        <v>464</v>
      </c>
      <c r="B55" s="2296"/>
      <c r="C55" s="2296"/>
      <c r="D55" s="2296"/>
      <c r="E55" s="2296"/>
      <c r="F55" s="2296"/>
      <c r="G55" s="2296"/>
      <c r="H55" s="2297"/>
      <c r="I55" s="2298">
        <f>SUM(I51:J54)</f>
        <v>0</v>
      </c>
      <c r="J55" s="2299"/>
      <c r="K55" s="2300"/>
      <c r="L55" s="2301"/>
      <c r="M55" s="2302">
        <f>SUM(M51:M54)</f>
        <v>0</v>
      </c>
      <c r="N55" s="2303"/>
      <c r="O55" s="2301"/>
      <c r="P55" s="2302">
        <f>SUM(P51:P54)</f>
        <v>0</v>
      </c>
      <c r="Q55" s="2303"/>
      <c r="R55" s="2301"/>
      <c r="S55" s="2302">
        <f>IF(I55=0,0,P55/I55*100)</f>
        <v>0</v>
      </c>
      <c r="T55" s="2304"/>
    </row>
    <row r="56" spans="1:20" s="2114" customFormat="1" ht="6" customHeight="1">
      <c r="A56" s="2199"/>
      <c r="B56" s="2199"/>
      <c r="C56" s="2100"/>
      <c r="D56" s="2100"/>
      <c r="E56" s="2100"/>
      <c r="F56" s="2100"/>
      <c r="G56" s="2100"/>
      <c r="H56" s="2100"/>
      <c r="I56" s="2100"/>
      <c r="J56" s="2100"/>
      <c r="K56" s="2100"/>
      <c r="L56" s="2100"/>
      <c r="M56" s="2100"/>
      <c r="N56" s="2100"/>
      <c r="O56" s="2100"/>
      <c r="P56" s="2100"/>
      <c r="Q56" s="2100"/>
      <c r="R56" s="2199"/>
      <c r="S56" s="2199"/>
      <c r="T56" s="2199"/>
    </row>
    <row r="57" spans="1:20" s="2114" customFormat="1" ht="18" customHeight="1">
      <c r="A57" s="2200" t="s">
        <v>31</v>
      </c>
      <c r="B57" s="2305" t="s">
        <v>465</v>
      </c>
      <c r="C57" s="2305"/>
      <c r="D57" s="2305"/>
      <c r="E57" s="2305"/>
      <c r="F57" s="2305"/>
      <c r="G57" s="2305"/>
      <c r="H57" s="2305"/>
      <c r="I57" s="2305"/>
      <c r="J57" s="2305"/>
      <c r="K57" s="2305"/>
      <c r="L57" s="2305"/>
      <c r="M57" s="2305"/>
      <c r="N57" s="2305"/>
      <c r="O57" s="2305"/>
      <c r="P57" s="2305"/>
      <c r="Q57" s="2305"/>
      <c r="R57" s="2305"/>
      <c r="S57" s="2305"/>
      <c r="T57" s="2305"/>
    </row>
    <row r="58" spans="1:20" s="2114" customFormat="1" ht="18" customHeight="1">
      <c r="A58" s="2200" t="s">
        <v>466</v>
      </c>
      <c r="B58" s="2305" t="s">
        <v>467</v>
      </c>
      <c r="C58" s="2305"/>
      <c r="D58" s="2305"/>
      <c r="E58" s="2305"/>
      <c r="F58" s="2305"/>
      <c r="G58" s="2305"/>
      <c r="H58" s="2305"/>
      <c r="I58" s="2305"/>
      <c r="J58" s="2305"/>
      <c r="K58" s="2305"/>
      <c r="L58" s="2305"/>
      <c r="M58" s="2305"/>
      <c r="N58" s="2305"/>
      <c r="O58" s="2305"/>
      <c r="P58" s="2305"/>
      <c r="Q58" s="2305"/>
      <c r="R58" s="2305"/>
      <c r="S58" s="2305"/>
      <c r="T58" s="2305"/>
    </row>
    <row r="59" spans="1:20" s="2114" customFormat="1" ht="18" customHeight="1">
      <c r="A59" s="2200"/>
      <c r="B59" s="2306" t="s">
        <v>468</v>
      </c>
      <c r="C59" s="2306"/>
      <c r="D59" s="2306"/>
      <c r="E59" s="2306"/>
      <c r="F59" s="2306"/>
      <c r="G59" s="2306"/>
      <c r="H59" s="2306"/>
      <c r="I59" s="2306"/>
      <c r="J59" s="2306"/>
      <c r="K59" s="2306"/>
      <c r="L59" s="2306"/>
      <c r="M59" s="2306"/>
      <c r="N59" s="2306"/>
      <c r="O59" s="2306"/>
      <c r="P59" s="2306"/>
      <c r="Q59" s="2306"/>
      <c r="R59" s="2306"/>
      <c r="S59" s="2306"/>
      <c r="T59" s="2306"/>
    </row>
    <row r="60" spans="1:20" s="2114" customFormat="1" ht="18" customHeight="1">
      <c r="A60" s="2200"/>
      <c r="B60" s="2202"/>
      <c r="C60" s="2202"/>
      <c r="D60" s="2202"/>
      <c r="E60" s="2202"/>
      <c r="F60" s="2202"/>
      <c r="G60" s="2202"/>
      <c r="H60" s="2202"/>
      <c r="I60" s="2202"/>
      <c r="J60" s="2202"/>
      <c r="K60" s="2202"/>
      <c r="L60" s="2202"/>
      <c r="M60" s="2202"/>
      <c r="N60" s="2202"/>
      <c r="O60" s="2202"/>
      <c r="P60" s="2202"/>
      <c r="Q60" s="2202"/>
      <c r="R60" s="2202"/>
      <c r="S60" s="2202"/>
      <c r="T60" s="2202"/>
    </row>
    <row r="61" spans="1:20" ht="18" customHeight="1">
      <c r="A61" s="2102" t="s">
        <v>469</v>
      </c>
      <c r="B61" s="2102"/>
      <c r="C61" s="2102"/>
      <c r="D61" s="2102"/>
      <c r="E61" s="2102"/>
      <c r="L61" s="2307"/>
      <c r="M61" s="2307"/>
      <c r="N61" s="2307"/>
      <c r="O61" s="2307"/>
      <c r="P61" s="2307"/>
      <c r="Q61" s="2307"/>
      <c r="R61" s="2307"/>
      <c r="S61" s="2307"/>
    </row>
    <row r="62" spans="1:20" ht="18" customHeight="1">
      <c r="A62" s="2102"/>
      <c r="B62" s="2102"/>
      <c r="C62" s="2102"/>
      <c r="D62" s="2102"/>
      <c r="E62" s="2102"/>
      <c r="L62" s="2307"/>
      <c r="M62" s="2307"/>
      <c r="N62" s="2307"/>
      <c r="O62" s="2307"/>
      <c r="P62" s="2307"/>
      <c r="Q62" s="2307"/>
      <c r="R62" s="2307"/>
      <c r="S62" s="2307"/>
    </row>
    <row r="63" spans="1:20" ht="9" customHeight="1" thickBot="1"/>
    <row r="64" spans="1:20" s="2114" customFormat="1" ht="18" customHeight="1">
      <c r="A64" s="2308"/>
      <c r="B64" s="2109" t="s">
        <v>470</v>
      </c>
      <c r="C64" s="2309"/>
      <c r="D64" s="2310" t="s">
        <v>471</v>
      </c>
      <c r="E64" s="2109"/>
      <c r="F64" s="2109"/>
      <c r="G64" s="2311"/>
      <c r="H64" s="2108" t="s">
        <v>472</v>
      </c>
      <c r="I64" s="2109"/>
      <c r="J64" s="2109"/>
      <c r="K64" s="2309"/>
      <c r="L64" s="2310" t="s">
        <v>473</v>
      </c>
      <c r="M64" s="2109"/>
      <c r="N64" s="2109"/>
      <c r="O64" s="2311"/>
      <c r="P64" s="2108" t="s">
        <v>474</v>
      </c>
      <c r="Q64" s="2109"/>
      <c r="R64" s="2109"/>
      <c r="S64" s="2109"/>
      <c r="T64" s="2260"/>
    </row>
    <row r="65" spans="1:20" s="2114" customFormat="1" ht="18" customHeight="1">
      <c r="A65" s="2312"/>
      <c r="B65" s="2313" t="s">
        <v>475</v>
      </c>
      <c r="C65" s="2314"/>
      <c r="D65" s="2315" t="s">
        <v>436</v>
      </c>
      <c r="E65" s="2313"/>
      <c r="F65" s="2313" t="s">
        <v>476</v>
      </c>
      <c r="G65" s="2316"/>
      <c r="H65" s="2317" t="s">
        <v>436</v>
      </c>
      <c r="I65" s="2313"/>
      <c r="J65" s="2313" t="s">
        <v>476</v>
      </c>
      <c r="K65" s="2314"/>
      <c r="L65" s="2315" t="s">
        <v>436</v>
      </c>
      <c r="M65" s="2313"/>
      <c r="N65" s="2313" t="s">
        <v>476</v>
      </c>
      <c r="O65" s="2316"/>
      <c r="P65" s="2317" t="s">
        <v>436</v>
      </c>
      <c r="Q65" s="2313"/>
      <c r="R65" s="2313" t="s">
        <v>476</v>
      </c>
      <c r="S65" s="2313"/>
      <c r="T65" s="2318" t="s">
        <v>57</v>
      </c>
    </row>
    <row r="66" spans="1:20" s="2114" customFormat="1" ht="18" customHeight="1">
      <c r="A66" s="2319"/>
      <c r="B66" s="2120" t="s">
        <v>477</v>
      </c>
      <c r="C66" s="2320"/>
      <c r="D66" s="2321" t="s">
        <v>478</v>
      </c>
      <c r="E66" s="2322" t="s">
        <v>479</v>
      </c>
      <c r="F66" s="2322" t="s">
        <v>478</v>
      </c>
      <c r="G66" s="2323" t="s">
        <v>479</v>
      </c>
      <c r="H66" s="2324" t="s">
        <v>478</v>
      </c>
      <c r="I66" s="2322" t="s">
        <v>479</v>
      </c>
      <c r="J66" s="2322" t="s">
        <v>478</v>
      </c>
      <c r="K66" s="2325" t="s">
        <v>479</v>
      </c>
      <c r="L66" s="2321" t="s">
        <v>478</v>
      </c>
      <c r="M66" s="2322" t="s">
        <v>479</v>
      </c>
      <c r="N66" s="2322" t="s">
        <v>478</v>
      </c>
      <c r="O66" s="2323" t="s">
        <v>479</v>
      </c>
      <c r="P66" s="2324" t="s">
        <v>478</v>
      </c>
      <c r="Q66" s="2322" t="s">
        <v>479</v>
      </c>
      <c r="R66" s="2322" t="s">
        <v>478</v>
      </c>
      <c r="S66" s="2322" t="s">
        <v>479</v>
      </c>
      <c r="T66" s="2326"/>
    </row>
    <row r="67" spans="1:20" s="2114" customFormat="1" ht="18" customHeight="1">
      <c r="A67" s="2327" t="s">
        <v>112</v>
      </c>
      <c r="B67" s="2328">
        <v>5</v>
      </c>
      <c r="C67" s="2329"/>
      <c r="D67" s="2330">
        <v>9</v>
      </c>
      <c r="E67" s="2331">
        <v>34</v>
      </c>
      <c r="F67" s="2331">
        <v>17</v>
      </c>
      <c r="G67" s="2332">
        <v>12</v>
      </c>
      <c r="H67" s="2333">
        <v>4</v>
      </c>
      <c r="I67" s="2331">
        <v>30</v>
      </c>
      <c r="J67" s="2331">
        <v>6</v>
      </c>
      <c r="K67" s="2334">
        <v>2</v>
      </c>
      <c r="L67" s="2330">
        <v>0</v>
      </c>
      <c r="M67" s="2331">
        <v>13</v>
      </c>
      <c r="N67" s="2331">
        <v>0</v>
      </c>
      <c r="O67" s="2332">
        <v>0</v>
      </c>
      <c r="P67" s="2333">
        <v>13</v>
      </c>
      <c r="Q67" s="2331">
        <v>77</v>
      </c>
      <c r="R67" s="2331">
        <v>23</v>
      </c>
      <c r="S67" s="2331">
        <v>14</v>
      </c>
      <c r="T67" s="2335">
        <v>127</v>
      </c>
    </row>
    <row r="68" spans="1:20" s="2114" customFormat="1" ht="18" customHeight="1">
      <c r="A68" s="2336"/>
      <c r="B68" s="2337"/>
      <c r="C68" s="2338"/>
      <c r="D68" s="2339"/>
      <c r="E68" s="2340"/>
      <c r="F68" s="2340"/>
      <c r="G68" s="2341"/>
      <c r="H68" s="2342"/>
      <c r="I68" s="2340"/>
      <c r="J68" s="2340"/>
      <c r="K68" s="2343"/>
      <c r="L68" s="2339"/>
      <c r="M68" s="2340"/>
      <c r="N68" s="2340"/>
      <c r="O68" s="2341"/>
      <c r="P68" s="2342"/>
      <c r="Q68" s="2340"/>
      <c r="R68" s="2340"/>
      <c r="S68" s="2340"/>
      <c r="T68" s="2344"/>
    </row>
    <row r="69" spans="1:20" s="2114" customFormat="1" ht="18" customHeight="1">
      <c r="A69" s="2345"/>
      <c r="B69" s="2328">
        <v>6</v>
      </c>
      <c r="C69" s="2329"/>
      <c r="D69" s="2330">
        <v>12</v>
      </c>
      <c r="E69" s="2331">
        <v>49</v>
      </c>
      <c r="F69" s="2331">
        <v>15</v>
      </c>
      <c r="G69" s="2332">
        <v>9</v>
      </c>
      <c r="H69" s="2333">
        <v>1</v>
      </c>
      <c r="I69" s="2331">
        <v>29</v>
      </c>
      <c r="J69" s="2331">
        <v>6</v>
      </c>
      <c r="K69" s="2334">
        <v>0</v>
      </c>
      <c r="L69" s="2330">
        <v>0</v>
      </c>
      <c r="M69" s="2331">
        <v>3</v>
      </c>
      <c r="N69" s="2331">
        <v>0</v>
      </c>
      <c r="O69" s="2332">
        <v>1</v>
      </c>
      <c r="P69" s="2333">
        <v>13</v>
      </c>
      <c r="Q69" s="2331">
        <v>81</v>
      </c>
      <c r="R69" s="2331">
        <v>21</v>
      </c>
      <c r="S69" s="2331">
        <v>10</v>
      </c>
      <c r="T69" s="2335">
        <v>125</v>
      </c>
    </row>
    <row r="70" spans="1:20" s="2114" customFormat="1" ht="18" customHeight="1">
      <c r="A70" s="2346"/>
      <c r="B70" s="2337"/>
      <c r="C70" s="2338"/>
      <c r="D70" s="2339"/>
      <c r="E70" s="2340"/>
      <c r="F70" s="2340"/>
      <c r="G70" s="2341"/>
      <c r="H70" s="2342"/>
      <c r="I70" s="2340"/>
      <c r="J70" s="2340"/>
      <c r="K70" s="2343"/>
      <c r="L70" s="2339"/>
      <c r="M70" s="2340"/>
      <c r="N70" s="2340"/>
      <c r="O70" s="2341"/>
      <c r="P70" s="2342"/>
      <c r="Q70" s="2340"/>
      <c r="R70" s="2340"/>
      <c r="S70" s="2340"/>
      <c r="T70" s="2344"/>
    </row>
    <row r="71" spans="1:20" s="2114" customFormat="1" ht="12" customHeight="1">
      <c r="A71" s="2347" t="s">
        <v>480</v>
      </c>
      <c r="B71" s="2348"/>
      <c r="C71" s="2349"/>
      <c r="D71" s="2350">
        <f t="shared" ref="D71:K71" si="2">D69/D67*100</f>
        <v>133.33333333333331</v>
      </c>
      <c r="E71" s="2351">
        <f t="shared" si="2"/>
        <v>144.11764705882354</v>
      </c>
      <c r="F71" s="2352">
        <f t="shared" si="2"/>
        <v>88.235294117647058</v>
      </c>
      <c r="G71" s="2353">
        <f t="shared" si="2"/>
        <v>75</v>
      </c>
      <c r="H71" s="2354">
        <f t="shared" si="2"/>
        <v>25</v>
      </c>
      <c r="I71" s="2351">
        <f t="shared" si="2"/>
        <v>96.666666666666671</v>
      </c>
      <c r="J71" s="2351">
        <f t="shared" si="2"/>
        <v>100</v>
      </c>
      <c r="K71" s="2351">
        <f t="shared" si="2"/>
        <v>0</v>
      </c>
      <c r="L71" s="2355">
        <f>IF(L67=0,0,L69/L67*100)</f>
        <v>0</v>
      </c>
      <c r="M71" s="2351">
        <f>M69/M67*100</f>
        <v>23.076923076923077</v>
      </c>
      <c r="N71" s="2351">
        <f>IF(N67=0,0,N69/N67*100)</f>
        <v>0</v>
      </c>
      <c r="O71" s="2353">
        <f>IF(O67=0,0,O69/O67*100)</f>
        <v>0</v>
      </c>
      <c r="P71" s="2354">
        <f>P69/P67*100</f>
        <v>100</v>
      </c>
      <c r="Q71" s="2351">
        <f>Q69/Q67*100</f>
        <v>105.1948051948052</v>
      </c>
      <c r="R71" s="2351">
        <f>R69/R67*100</f>
        <v>91.304347826086953</v>
      </c>
      <c r="S71" s="2351">
        <f>S69/S67*100</f>
        <v>71.428571428571431</v>
      </c>
      <c r="T71" s="2356">
        <f>T69/T67*100</f>
        <v>98.425196850393704</v>
      </c>
    </row>
    <row r="72" spans="1:20" s="2114" customFormat="1" ht="12" customHeight="1" thickBot="1">
      <c r="A72" s="2357"/>
      <c r="B72" s="2358"/>
      <c r="C72" s="2359"/>
      <c r="D72" s="2360"/>
      <c r="E72" s="2361"/>
      <c r="F72" s="2362"/>
      <c r="G72" s="2363"/>
      <c r="H72" s="2364"/>
      <c r="I72" s="2361"/>
      <c r="J72" s="2361"/>
      <c r="K72" s="2361"/>
      <c r="L72" s="2365"/>
      <c r="M72" s="2361"/>
      <c r="N72" s="2361"/>
      <c r="O72" s="2363"/>
      <c r="P72" s="2364"/>
      <c r="Q72" s="2361"/>
      <c r="R72" s="2361"/>
      <c r="S72" s="2361"/>
      <c r="T72" s="2366"/>
    </row>
    <row r="73" spans="1:20" s="2114" customFormat="1" ht="6" customHeight="1">
      <c r="A73" s="2199"/>
      <c r="B73" s="2199"/>
      <c r="C73" s="2199"/>
      <c r="D73" s="2100"/>
      <c r="E73" s="2100"/>
      <c r="F73" s="2100"/>
      <c r="G73" s="2100"/>
      <c r="H73" s="2100"/>
      <c r="I73" s="2100"/>
      <c r="J73" s="2100"/>
      <c r="K73" s="2100"/>
      <c r="L73" s="2100"/>
      <c r="M73" s="2100"/>
      <c r="N73" s="2100"/>
      <c r="O73" s="2100"/>
      <c r="P73" s="2100"/>
      <c r="Q73" s="2100"/>
      <c r="R73" s="2100"/>
      <c r="S73" s="2199"/>
      <c r="T73" s="2199"/>
    </row>
    <row r="74" spans="1:20" s="2114" customFormat="1" ht="18" customHeight="1">
      <c r="A74" s="2200"/>
      <c r="B74" s="2367"/>
      <c r="C74" s="2367"/>
      <c r="D74" s="2367"/>
      <c r="E74" s="2367"/>
      <c r="F74" s="2367"/>
      <c r="G74" s="2367"/>
      <c r="H74" s="2367"/>
      <c r="I74" s="2367"/>
      <c r="J74" s="2367"/>
      <c r="K74" s="2367"/>
      <c r="L74" s="2367"/>
      <c r="M74" s="2367"/>
      <c r="N74" s="2367"/>
      <c r="O74" s="2367"/>
      <c r="P74" s="2367"/>
      <c r="Q74" s="2367"/>
      <c r="R74" s="2367"/>
      <c r="S74" s="2367"/>
      <c r="T74" s="2367"/>
    </row>
    <row r="75" spans="1:20" ht="18" customHeight="1">
      <c r="A75" s="2102" t="s">
        <v>481</v>
      </c>
      <c r="B75" s="2102"/>
      <c r="C75" s="2102"/>
      <c r="D75" s="2102"/>
      <c r="E75" s="2102"/>
      <c r="H75" s="2307"/>
      <c r="I75" s="2307"/>
      <c r="J75" s="2307"/>
      <c r="K75" s="2307"/>
      <c r="L75" s="2307"/>
      <c r="M75" s="2307"/>
      <c r="N75" s="2307"/>
    </row>
    <row r="76" spans="1:20" ht="18" customHeight="1">
      <c r="A76" s="2102"/>
      <c r="B76" s="2102"/>
      <c r="C76" s="2102"/>
      <c r="D76" s="2102"/>
      <c r="E76" s="2102"/>
      <c r="H76" s="2307"/>
      <c r="I76" s="2307"/>
      <c r="J76" s="2307"/>
      <c r="K76" s="2307"/>
      <c r="L76" s="2307"/>
      <c r="M76" s="2307"/>
      <c r="N76" s="2307"/>
    </row>
    <row r="77" spans="1:20" s="2114" customFormat="1" ht="9" customHeight="1" thickBot="1">
      <c r="A77" s="2199"/>
      <c r="B77" s="2199"/>
      <c r="C77" s="2199"/>
      <c r="D77" s="2100"/>
      <c r="E77" s="2100"/>
      <c r="F77" s="2100"/>
      <c r="G77" s="2100"/>
      <c r="H77" s="2100"/>
      <c r="I77" s="2100"/>
      <c r="J77" s="2100"/>
      <c r="K77" s="2100"/>
      <c r="L77" s="2100"/>
      <c r="M77" s="2100"/>
      <c r="N77" s="2100"/>
      <c r="O77" s="2100"/>
      <c r="P77" s="2100"/>
      <c r="Q77" s="2100"/>
      <c r="R77" s="2199"/>
      <c r="S77" s="2199"/>
      <c r="T77" s="2199"/>
    </row>
    <row r="78" spans="1:20" s="2114" customFormat="1" ht="18" customHeight="1">
      <c r="A78" s="2368"/>
      <c r="B78" s="2369"/>
      <c r="C78" s="2112" t="s">
        <v>470</v>
      </c>
      <c r="D78" s="2112"/>
      <c r="E78" s="2112"/>
      <c r="F78" s="2370" t="s">
        <v>471</v>
      </c>
      <c r="G78" s="2112"/>
      <c r="H78" s="2371"/>
      <c r="I78" s="2112" t="s">
        <v>472</v>
      </c>
      <c r="J78" s="2112"/>
      <c r="K78" s="2112"/>
      <c r="L78" s="2370" t="s">
        <v>482</v>
      </c>
      <c r="M78" s="2112"/>
      <c r="N78" s="2371"/>
      <c r="O78" s="2370" t="s">
        <v>473</v>
      </c>
      <c r="P78" s="2112"/>
      <c r="Q78" s="2371"/>
      <c r="R78" s="2370" t="s">
        <v>474</v>
      </c>
      <c r="S78" s="2112"/>
      <c r="T78" s="2113"/>
    </row>
    <row r="79" spans="1:20" s="2114" customFormat="1" ht="18" customHeight="1">
      <c r="A79" s="2372"/>
      <c r="B79" s="2373"/>
      <c r="C79" s="2123"/>
      <c r="D79" s="2123"/>
      <c r="E79" s="2123"/>
      <c r="F79" s="2374"/>
      <c r="G79" s="2123"/>
      <c r="H79" s="2375"/>
      <c r="I79" s="2123"/>
      <c r="J79" s="2123"/>
      <c r="K79" s="2123"/>
      <c r="L79" s="2374"/>
      <c r="M79" s="2123"/>
      <c r="N79" s="2375"/>
      <c r="O79" s="2374"/>
      <c r="P79" s="2123"/>
      <c r="Q79" s="2375"/>
      <c r="R79" s="2374"/>
      <c r="S79" s="2123"/>
      <c r="T79" s="2124"/>
    </row>
    <row r="80" spans="1:20" s="2114" customFormat="1" ht="18" customHeight="1">
      <c r="A80" s="2376" t="s">
        <v>483</v>
      </c>
      <c r="B80" s="2377"/>
      <c r="C80" s="2378">
        <v>5</v>
      </c>
      <c r="D80" s="2378"/>
      <c r="E80" s="2378"/>
      <c r="F80" s="2379">
        <v>2</v>
      </c>
      <c r="G80" s="2380"/>
      <c r="H80" s="2381">
        <v>0</v>
      </c>
      <c r="I80" s="2379">
        <v>1</v>
      </c>
      <c r="J80" s="2380"/>
      <c r="K80" s="2381">
        <v>0</v>
      </c>
      <c r="L80" s="2379">
        <v>0</v>
      </c>
      <c r="M80" s="2380"/>
      <c r="N80" s="2381">
        <v>0</v>
      </c>
      <c r="O80" s="2379">
        <v>0</v>
      </c>
      <c r="P80" s="2380"/>
      <c r="Q80" s="2381">
        <v>0</v>
      </c>
      <c r="R80" s="2379">
        <f>F80+I80+L80+O80</f>
        <v>3</v>
      </c>
      <c r="S80" s="2380"/>
      <c r="T80" s="2382">
        <f>H80+K80+N80+Q80</f>
        <v>0</v>
      </c>
    </row>
    <row r="81" spans="1:31" s="2114" customFormat="1" ht="18" customHeight="1">
      <c r="A81" s="2383"/>
      <c r="B81" s="2384"/>
      <c r="C81" s="2385"/>
      <c r="D81" s="2385"/>
      <c r="E81" s="2385"/>
      <c r="F81" s="2386"/>
      <c r="G81" s="2387"/>
      <c r="H81" s="2388"/>
      <c r="I81" s="2386"/>
      <c r="J81" s="2387"/>
      <c r="K81" s="2388"/>
      <c r="L81" s="2386"/>
      <c r="M81" s="2387"/>
      <c r="N81" s="2388"/>
      <c r="O81" s="2386"/>
      <c r="P81" s="2387"/>
      <c r="Q81" s="2388"/>
      <c r="R81" s="2386"/>
      <c r="S81" s="2387"/>
      <c r="T81" s="2389"/>
    </row>
    <row r="82" spans="1:31" s="2114" customFormat="1" ht="18" customHeight="1">
      <c r="A82" s="2383"/>
      <c r="B82" s="2384"/>
      <c r="C82" s="2378">
        <v>6</v>
      </c>
      <c r="D82" s="2378"/>
      <c r="E82" s="2378"/>
      <c r="F82" s="2390">
        <v>0</v>
      </c>
      <c r="G82" s="2391"/>
      <c r="H82" s="2392">
        <v>0</v>
      </c>
      <c r="I82" s="2390">
        <v>0</v>
      </c>
      <c r="J82" s="2391"/>
      <c r="K82" s="2392">
        <v>0</v>
      </c>
      <c r="L82" s="2390">
        <v>0</v>
      </c>
      <c r="M82" s="2391"/>
      <c r="N82" s="2392">
        <v>0</v>
      </c>
      <c r="O82" s="2390">
        <v>0</v>
      </c>
      <c r="P82" s="2391"/>
      <c r="Q82" s="2392">
        <v>0</v>
      </c>
      <c r="R82" s="2390">
        <f>F82+I82+L82+O82</f>
        <v>0</v>
      </c>
      <c r="S82" s="2391"/>
      <c r="T82" s="2393">
        <f>H82+K82+N82+Q82</f>
        <v>0</v>
      </c>
    </row>
    <row r="83" spans="1:31" s="2114" customFormat="1" ht="18" customHeight="1">
      <c r="A83" s="2394"/>
      <c r="B83" s="2375"/>
      <c r="C83" s="2385"/>
      <c r="D83" s="2385"/>
      <c r="E83" s="2385"/>
      <c r="F83" s="2395"/>
      <c r="G83" s="2396"/>
      <c r="H83" s="2397"/>
      <c r="I83" s="2395"/>
      <c r="J83" s="2396"/>
      <c r="K83" s="2397"/>
      <c r="L83" s="2395"/>
      <c r="M83" s="2396"/>
      <c r="N83" s="2397"/>
      <c r="O83" s="2395"/>
      <c r="P83" s="2396"/>
      <c r="Q83" s="2397"/>
      <c r="R83" s="2390"/>
      <c r="S83" s="2391"/>
      <c r="T83" s="2398"/>
    </row>
    <row r="84" spans="1:31" s="2114" customFormat="1" ht="18" customHeight="1">
      <c r="A84" s="2284" t="s">
        <v>484</v>
      </c>
      <c r="B84" s="2399"/>
      <c r="C84" s="2399"/>
      <c r="D84" s="2399"/>
      <c r="E84" s="2399"/>
      <c r="F84" s="2400">
        <f>F82-F80</f>
        <v>-2</v>
      </c>
      <c r="G84" s="2401"/>
      <c r="H84" s="2402">
        <v>0</v>
      </c>
      <c r="I84" s="2400">
        <f>I82-I80</f>
        <v>-1</v>
      </c>
      <c r="J84" s="2401"/>
      <c r="K84" s="2402">
        <v>0</v>
      </c>
      <c r="L84" s="2400">
        <f>L82-L80</f>
        <v>0</v>
      </c>
      <c r="M84" s="2401"/>
      <c r="N84" s="2402">
        <v>0</v>
      </c>
      <c r="O84" s="2400">
        <f>O82-O80</f>
        <v>0</v>
      </c>
      <c r="P84" s="2401"/>
      <c r="Q84" s="2402">
        <v>0</v>
      </c>
      <c r="R84" s="2400">
        <f>R82-R80</f>
        <v>-3</v>
      </c>
      <c r="S84" s="2401"/>
      <c r="T84" s="2403">
        <v>0</v>
      </c>
      <c r="U84" s="2404"/>
    </row>
    <row r="85" spans="1:31" s="2114" customFormat="1" ht="18" customHeight="1" thickBot="1">
      <c r="A85" s="2405"/>
      <c r="B85" s="2406"/>
      <c r="C85" s="2406"/>
      <c r="D85" s="2406"/>
      <c r="E85" s="2406"/>
      <c r="F85" s="2407"/>
      <c r="G85" s="2408"/>
      <c r="H85" s="2409"/>
      <c r="I85" s="2407"/>
      <c r="J85" s="2408"/>
      <c r="K85" s="2409"/>
      <c r="L85" s="2407"/>
      <c r="M85" s="2408"/>
      <c r="N85" s="2409"/>
      <c r="O85" s="2407"/>
      <c r="P85" s="2408"/>
      <c r="Q85" s="2409"/>
      <c r="R85" s="2407"/>
      <c r="S85" s="2408"/>
      <c r="T85" s="2410"/>
      <c r="U85" s="2404"/>
      <c r="W85" s="2411"/>
      <c r="X85" s="2411"/>
      <c r="Y85" s="2411"/>
      <c r="Z85" s="2411"/>
      <c r="AA85" s="2411"/>
      <c r="AB85" s="2411"/>
      <c r="AC85" s="2411"/>
      <c r="AD85" s="2411"/>
      <c r="AE85" s="2411"/>
    </row>
    <row r="86" spans="1:31" s="2114" customFormat="1" ht="6" customHeight="1">
      <c r="A86" s="2199"/>
      <c r="B86" s="2199"/>
      <c r="C86" s="2100"/>
      <c r="D86" s="2100"/>
      <c r="E86" s="2100"/>
      <c r="F86" s="2100"/>
      <c r="G86" s="2100"/>
      <c r="H86" s="2100"/>
      <c r="I86" s="2100"/>
      <c r="J86" s="2100"/>
      <c r="K86" s="2100"/>
      <c r="L86" s="2100"/>
      <c r="M86" s="2100"/>
      <c r="N86" s="2100"/>
      <c r="O86" s="2100"/>
      <c r="P86" s="2100"/>
      <c r="Q86" s="2199"/>
      <c r="R86" s="2199"/>
      <c r="S86" s="2199"/>
      <c r="T86" s="2199"/>
      <c r="W86" s="2411"/>
      <c r="X86" s="2411"/>
      <c r="Y86" s="2411"/>
      <c r="Z86" s="2411"/>
      <c r="AA86" s="2411"/>
      <c r="AB86" s="2411"/>
      <c r="AC86" s="2411"/>
      <c r="AD86" s="2411"/>
      <c r="AE86" s="2411"/>
    </row>
    <row r="87" spans="1:31" s="2114" customFormat="1" ht="18" customHeight="1">
      <c r="A87" s="2200" t="s">
        <v>31</v>
      </c>
      <c r="B87" s="2201" t="s">
        <v>485</v>
      </c>
      <c r="C87" s="2201"/>
      <c r="D87" s="2201"/>
      <c r="E87" s="2201"/>
      <c r="F87" s="2201"/>
      <c r="G87" s="2201"/>
      <c r="H87" s="2201"/>
      <c r="I87" s="2201"/>
      <c r="J87" s="2201"/>
      <c r="K87" s="2201"/>
      <c r="L87" s="2201"/>
      <c r="M87" s="2201"/>
      <c r="N87" s="2201"/>
      <c r="O87" s="2201"/>
      <c r="P87" s="2201"/>
      <c r="Q87" s="2201"/>
      <c r="R87" s="2201"/>
      <c r="S87" s="2201"/>
      <c r="T87" s="2201"/>
      <c r="W87" s="2411"/>
      <c r="X87" s="2411"/>
      <c r="Y87" s="2411"/>
      <c r="Z87" s="2411"/>
      <c r="AA87" s="2411"/>
      <c r="AB87" s="2411"/>
      <c r="AC87" s="2411"/>
      <c r="AD87" s="2411"/>
      <c r="AE87" s="2411"/>
    </row>
    <row r="88" spans="1:31" s="2114" customFormat="1" ht="18" customHeight="1">
      <c r="A88" s="2200"/>
      <c r="B88" s="2201" t="s">
        <v>486</v>
      </c>
      <c r="C88" s="2201"/>
      <c r="D88" s="2201"/>
      <c r="E88" s="2201"/>
      <c r="F88" s="2201"/>
      <c r="G88" s="2201"/>
      <c r="H88" s="2201"/>
      <c r="I88" s="2201"/>
      <c r="J88" s="2201"/>
      <c r="K88" s="2201"/>
      <c r="L88" s="2201"/>
      <c r="M88" s="2201"/>
      <c r="N88" s="2201"/>
      <c r="O88" s="2201"/>
      <c r="P88" s="2201"/>
      <c r="Q88" s="2201"/>
      <c r="R88" s="2201"/>
      <c r="S88" s="2201"/>
      <c r="T88" s="2201"/>
      <c r="W88" s="2411"/>
      <c r="X88" s="2411"/>
      <c r="Y88" s="2411"/>
      <c r="Z88" s="2411"/>
      <c r="AA88" s="2411"/>
      <c r="AB88" s="2411"/>
      <c r="AC88" s="2411"/>
      <c r="AD88" s="2411"/>
      <c r="AE88" s="2411"/>
    </row>
    <row r="89" spans="1:31" s="2114" customFormat="1">
      <c r="A89" s="2199"/>
      <c r="B89" s="2199"/>
      <c r="C89" s="2199"/>
      <c r="D89" s="2100"/>
      <c r="E89" s="2100"/>
      <c r="F89" s="2100"/>
      <c r="G89" s="2100"/>
      <c r="H89" s="2100"/>
      <c r="I89" s="2100"/>
      <c r="J89" s="2100"/>
      <c r="K89" s="2100"/>
      <c r="L89" s="2100"/>
      <c r="M89" s="2100"/>
      <c r="N89" s="2100"/>
      <c r="O89" s="2100"/>
      <c r="P89" s="2100"/>
      <c r="Q89" s="2100"/>
      <c r="R89" s="2100"/>
      <c r="S89" s="2199"/>
      <c r="T89" s="2199"/>
      <c r="W89" s="2411"/>
      <c r="X89" s="2411"/>
      <c r="Y89" s="2411"/>
      <c r="Z89" s="2411"/>
      <c r="AA89" s="2411"/>
      <c r="AB89" s="2411"/>
      <c r="AC89" s="2411"/>
      <c r="AD89" s="2411"/>
      <c r="AE89" s="2411"/>
    </row>
    <row r="90" spans="1:31" s="2114" customFormat="1">
      <c r="A90" s="2199"/>
      <c r="B90" s="2199"/>
      <c r="C90" s="2199"/>
      <c r="D90" s="2100"/>
      <c r="E90" s="2100"/>
      <c r="F90" s="2100"/>
      <c r="G90" s="2100"/>
      <c r="H90" s="2100"/>
      <c r="I90" s="2100"/>
      <c r="J90" s="2100"/>
      <c r="K90" s="2100"/>
      <c r="L90" s="2100"/>
      <c r="M90" s="2100"/>
      <c r="N90" s="2100"/>
      <c r="O90" s="2100"/>
      <c r="P90" s="2100"/>
      <c r="Q90" s="2100"/>
      <c r="R90" s="2100"/>
      <c r="S90" s="2199"/>
      <c r="T90" s="2199"/>
      <c r="W90" s="2411"/>
      <c r="X90" s="2411"/>
      <c r="Y90" s="2411"/>
      <c r="Z90" s="2411"/>
      <c r="AA90" s="2411"/>
      <c r="AB90" s="2411"/>
      <c r="AC90" s="2411"/>
      <c r="AD90" s="2411"/>
      <c r="AE90" s="2411"/>
    </row>
    <row r="91" spans="1:31" s="2114" customFormat="1">
      <c r="A91" s="2199"/>
      <c r="B91" s="2199"/>
      <c r="C91" s="2199"/>
      <c r="D91" s="2100"/>
      <c r="E91" s="2100"/>
      <c r="F91" s="2100"/>
      <c r="G91" s="2100"/>
      <c r="H91" s="2100"/>
      <c r="I91" s="2100"/>
      <c r="J91" s="2100"/>
      <c r="K91" s="2100"/>
      <c r="L91" s="2100"/>
      <c r="M91" s="2100"/>
      <c r="N91" s="2100"/>
      <c r="O91" s="2100"/>
      <c r="P91" s="2100"/>
      <c r="Q91" s="2100"/>
      <c r="R91" s="2100"/>
      <c r="S91" s="2199"/>
      <c r="T91" s="2199"/>
      <c r="W91" s="2411"/>
      <c r="X91" s="2411"/>
      <c r="Y91" s="2411"/>
      <c r="Z91" s="2411"/>
      <c r="AA91" s="2411"/>
      <c r="AB91" s="2411"/>
      <c r="AC91" s="2411"/>
      <c r="AD91" s="2411"/>
      <c r="AE91" s="2411"/>
    </row>
    <row r="92" spans="1:31" s="2114" customFormat="1">
      <c r="A92" s="2199"/>
      <c r="B92" s="2199"/>
      <c r="C92" s="2199"/>
      <c r="D92" s="2100"/>
      <c r="E92" s="2100"/>
      <c r="F92" s="2100"/>
      <c r="G92" s="2100"/>
      <c r="H92" s="2100"/>
      <c r="I92" s="2100"/>
      <c r="J92" s="2100"/>
      <c r="K92" s="2100"/>
      <c r="L92" s="2100"/>
      <c r="M92" s="2100"/>
      <c r="N92" s="2100"/>
      <c r="O92" s="2100"/>
      <c r="P92" s="2100"/>
      <c r="Q92" s="2100"/>
      <c r="R92" s="2100"/>
      <c r="S92" s="2199"/>
      <c r="T92" s="2199"/>
      <c r="W92" s="2411"/>
      <c r="X92" s="2411"/>
      <c r="Y92" s="2411"/>
      <c r="Z92" s="2411"/>
      <c r="AA92" s="2411"/>
      <c r="AB92" s="2411"/>
      <c r="AC92" s="2411"/>
      <c r="AD92" s="2411"/>
      <c r="AE92" s="2411"/>
    </row>
    <row r="93" spans="1:31" s="2114" customFormat="1">
      <c r="A93" s="2199"/>
      <c r="B93" s="2199"/>
      <c r="C93" s="2199"/>
      <c r="D93" s="2100"/>
      <c r="E93" s="2100"/>
      <c r="F93" s="2100"/>
      <c r="G93" s="2100"/>
      <c r="H93" s="2100"/>
      <c r="I93" s="2100"/>
      <c r="J93" s="2100"/>
      <c r="K93" s="2100"/>
      <c r="L93" s="2100"/>
      <c r="M93" s="2100"/>
      <c r="N93" s="2100"/>
      <c r="O93" s="2100"/>
      <c r="P93" s="2100"/>
      <c r="Q93" s="2100"/>
      <c r="R93" s="2100"/>
      <c r="S93" s="2199"/>
      <c r="T93" s="2199"/>
      <c r="W93" s="2411"/>
      <c r="X93" s="2411"/>
      <c r="Y93" s="2411"/>
      <c r="Z93" s="2411"/>
      <c r="AA93" s="2411"/>
      <c r="AB93" s="2411"/>
      <c r="AC93" s="2411"/>
      <c r="AD93" s="2411"/>
      <c r="AE93" s="2411"/>
    </row>
    <row r="94" spans="1:31" s="2114" customFormat="1">
      <c r="A94" s="2199"/>
      <c r="B94" s="2199"/>
      <c r="C94" s="2199"/>
      <c r="D94" s="2100"/>
      <c r="E94" s="2100"/>
      <c r="F94" s="2100"/>
      <c r="G94" s="2100"/>
      <c r="H94" s="2100"/>
      <c r="I94" s="2100"/>
      <c r="J94" s="2100"/>
      <c r="K94" s="2100"/>
      <c r="L94" s="2100"/>
      <c r="M94" s="2100"/>
      <c r="N94" s="2100"/>
      <c r="O94" s="2100"/>
      <c r="P94" s="2100"/>
      <c r="Q94" s="2100"/>
      <c r="R94" s="2100"/>
      <c r="S94" s="2199"/>
      <c r="T94" s="2199"/>
      <c r="W94" s="2411"/>
      <c r="X94" s="2411"/>
      <c r="Y94" s="2411"/>
      <c r="Z94" s="2411"/>
      <c r="AA94" s="2411"/>
      <c r="AB94" s="2411"/>
      <c r="AC94" s="2411"/>
      <c r="AD94" s="2411"/>
      <c r="AE94" s="2411"/>
    </row>
    <row r="95" spans="1:31" s="2114" customFormat="1">
      <c r="A95" s="2199"/>
      <c r="B95" s="2199"/>
      <c r="C95" s="2199"/>
      <c r="D95" s="2100"/>
      <c r="E95" s="2100"/>
      <c r="F95" s="2100"/>
      <c r="G95" s="2100"/>
      <c r="H95" s="2100"/>
      <c r="I95" s="2100"/>
      <c r="J95" s="2100"/>
      <c r="K95" s="2100"/>
      <c r="L95" s="2100"/>
      <c r="M95" s="2100"/>
      <c r="N95" s="2100"/>
      <c r="O95" s="2100"/>
      <c r="P95" s="2100"/>
      <c r="Q95" s="2100"/>
      <c r="R95" s="2100"/>
      <c r="S95" s="2199"/>
      <c r="T95" s="2199"/>
      <c r="W95" s="2411"/>
      <c r="X95" s="2411"/>
      <c r="Y95" s="2411"/>
      <c r="Z95" s="2411"/>
      <c r="AA95" s="2411"/>
      <c r="AB95" s="2411"/>
      <c r="AC95" s="2411"/>
      <c r="AD95" s="2411"/>
      <c r="AE95" s="2411"/>
    </row>
    <row r="96" spans="1:31" s="2114" customFormat="1">
      <c r="A96" s="2199"/>
      <c r="B96" s="2199"/>
      <c r="C96" s="2199"/>
      <c r="D96" s="2100"/>
      <c r="E96" s="2100"/>
      <c r="F96" s="2100"/>
      <c r="G96" s="2100"/>
      <c r="H96" s="2100"/>
      <c r="I96" s="2100"/>
      <c r="J96" s="2100"/>
      <c r="K96" s="2100"/>
      <c r="L96" s="2100"/>
      <c r="M96" s="2100"/>
      <c r="N96" s="2100"/>
      <c r="O96" s="2100"/>
      <c r="P96" s="2100"/>
      <c r="Q96" s="2100"/>
      <c r="R96" s="2100"/>
      <c r="S96" s="2199"/>
      <c r="T96" s="2199"/>
    </row>
    <row r="97" spans="1:20" s="2114" customFormat="1">
      <c r="A97" s="2199"/>
      <c r="B97" s="2199"/>
      <c r="C97" s="2199"/>
      <c r="D97" s="2100"/>
      <c r="E97" s="2100"/>
      <c r="F97" s="2100"/>
      <c r="G97" s="2100"/>
      <c r="H97" s="2100"/>
      <c r="I97" s="2100"/>
      <c r="J97" s="2100"/>
      <c r="K97" s="2100"/>
      <c r="L97" s="2100"/>
      <c r="M97" s="2100"/>
      <c r="N97" s="2100"/>
      <c r="O97" s="2100"/>
      <c r="P97" s="2100"/>
      <c r="Q97" s="2100"/>
      <c r="R97" s="2100"/>
      <c r="S97" s="2199"/>
      <c r="T97" s="2199"/>
    </row>
    <row r="98" spans="1:20" s="2114" customFormat="1">
      <c r="A98" s="2199"/>
      <c r="B98" s="2199"/>
      <c r="C98" s="2199"/>
      <c r="D98" s="2100"/>
      <c r="E98" s="2100"/>
      <c r="F98" s="2100"/>
      <c r="G98" s="2100"/>
      <c r="H98" s="2100"/>
      <c r="I98" s="2100"/>
      <c r="J98" s="2100"/>
      <c r="K98" s="2100"/>
      <c r="L98" s="2100"/>
      <c r="M98" s="2100"/>
      <c r="N98" s="2100"/>
      <c r="O98" s="2100"/>
      <c r="P98" s="2100"/>
      <c r="Q98" s="2100"/>
      <c r="R98" s="2100"/>
      <c r="S98" s="2199"/>
      <c r="T98" s="2199"/>
    </row>
    <row r="99" spans="1:20" s="2114" customFormat="1">
      <c r="A99" s="2199"/>
      <c r="B99" s="2199"/>
      <c r="C99" s="2199"/>
      <c r="D99" s="2100"/>
      <c r="E99" s="2100"/>
      <c r="F99" s="2100"/>
      <c r="G99" s="2100"/>
      <c r="H99" s="2100"/>
      <c r="I99" s="2100"/>
      <c r="J99" s="2100"/>
      <c r="K99" s="2100"/>
      <c r="L99" s="2100"/>
      <c r="M99" s="2100"/>
      <c r="N99" s="2100"/>
      <c r="O99" s="2100"/>
      <c r="P99" s="2100"/>
      <c r="Q99" s="2100"/>
      <c r="R99" s="2100"/>
      <c r="S99" s="2199"/>
      <c r="T99" s="2199"/>
    </row>
    <row r="100" spans="1:20" s="2114" customFormat="1">
      <c r="A100" s="2199"/>
      <c r="B100" s="2199"/>
      <c r="C100" s="2199"/>
      <c r="D100" s="2100"/>
      <c r="E100" s="2100"/>
      <c r="F100" s="2100"/>
      <c r="G100" s="2100"/>
      <c r="H100" s="2100"/>
      <c r="I100" s="2100"/>
      <c r="J100" s="2100"/>
      <c r="K100" s="2100"/>
      <c r="L100" s="2100"/>
      <c r="M100" s="2100"/>
      <c r="N100" s="2100"/>
      <c r="O100" s="2100"/>
      <c r="P100" s="2100"/>
      <c r="Q100" s="2100"/>
      <c r="R100" s="2100"/>
      <c r="S100" s="2199"/>
      <c r="T100" s="2199"/>
    </row>
    <row r="101" spans="1:20" s="2114" customFormat="1">
      <c r="A101" s="2199"/>
      <c r="B101" s="2199"/>
      <c r="C101" s="2199"/>
      <c r="D101" s="2100"/>
      <c r="E101" s="2100"/>
      <c r="F101" s="2100"/>
      <c r="G101" s="2100"/>
      <c r="H101" s="2100"/>
      <c r="I101" s="2100"/>
      <c r="J101" s="2100"/>
      <c r="K101" s="2100"/>
      <c r="L101" s="2100"/>
      <c r="M101" s="2100"/>
      <c r="N101" s="2100"/>
      <c r="O101" s="2100"/>
      <c r="P101" s="2100"/>
      <c r="Q101" s="2100"/>
      <c r="R101" s="2100"/>
      <c r="S101" s="2199"/>
      <c r="T101" s="2199"/>
    </row>
    <row r="102" spans="1:20" s="2114" customFormat="1">
      <c r="A102" s="2199"/>
      <c r="B102" s="2199"/>
      <c r="C102" s="2199"/>
      <c r="D102" s="2100"/>
      <c r="E102" s="2100"/>
      <c r="F102" s="2100"/>
      <c r="G102" s="2100"/>
      <c r="H102" s="2100"/>
      <c r="I102" s="2100"/>
      <c r="J102" s="2100"/>
      <c r="K102" s="2100"/>
      <c r="L102" s="2100"/>
      <c r="M102" s="2100"/>
      <c r="N102" s="2100"/>
      <c r="O102" s="2100"/>
      <c r="P102" s="2100"/>
      <c r="Q102" s="2100"/>
      <c r="R102" s="2100"/>
      <c r="S102" s="2199"/>
      <c r="T102" s="2199"/>
    </row>
    <row r="103" spans="1:20" s="2114" customFormat="1">
      <c r="A103" s="2199"/>
      <c r="B103" s="2199"/>
      <c r="C103" s="2199"/>
      <c r="D103" s="2100"/>
      <c r="E103" s="2100"/>
      <c r="F103" s="2100"/>
      <c r="G103" s="2100"/>
      <c r="H103" s="2100"/>
      <c r="I103" s="2100"/>
      <c r="J103" s="2100"/>
      <c r="K103" s="2100"/>
      <c r="L103" s="2100"/>
      <c r="M103" s="2100"/>
      <c r="N103" s="2100"/>
      <c r="O103" s="2100"/>
      <c r="P103" s="2100"/>
      <c r="Q103" s="2100"/>
      <c r="R103" s="2100"/>
      <c r="S103" s="2199"/>
      <c r="T103" s="2199"/>
    </row>
    <row r="104" spans="1:20" s="2114" customFormat="1">
      <c r="A104" s="2199"/>
      <c r="B104" s="2199"/>
      <c r="C104" s="2199"/>
      <c r="D104" s="2100"/>
      <c r="E104" s="2100"/>
      <c r="F104" s="2100"/>
      <c r="G104" s="2100"/>
      <c r="H104" s="2100"/>
      <c r="I104" s="2100"/>
      <c r="J104" s="2100"/>
      <c r="K104" s="2100"/>
      <c r="L104" s="2100"/>
      <c r="M104" s="2100"/>
      <c r="N104" s="2100"/>
      <c r="O104" s="2100"/>
      <c r="P104" s="2100"/>
      <c r="Q104" s="2100"/>
      <c r="R104" s="2100"/>
      <c r="S104" s="2199"/>
      <c r="T104" s="2199"/>
    </row>
    <row r="105" spans="1:20" s="2114" customFormat="1">
      <c r="A105" s="2199"/>
      <c r="B105" s="2199"/>
      <c r="C105" s="2199"/>
      <c r="D105" s="2100"/>
      <c r="E105" s="2100"/>
      <c r="F105" s="2100"/>
      <c r="G105" s="2100"/>
      <c r="H105" s="2100"/>
      <c r="I105" s="2100"/>
      <c r="J105" s="2100"/>
      <c r="K105" s="2100"/>
      <c r="L105" s="2100"/>
      <c r="M105" s="2100"/>
      <c r="N105" s="2100"/>
      <c r="O105" s="2100"/>
      <c r="P105" s="2100"/>
      <c r="Q105" s="2100"/>
      <c r="R105" s="2100"/>
      <c r="S105" s="2199"/>
      <c r="T105" s="2199"/>
    </row>
    <row r="106" spans="1:20" s="2114" customFormat="1">
      <c r="A106" s="2199"/>
      <c r="B106" s="2199"/>
      <c r="C106" s="2199"/>
      <c r="D106" s="2100"/>
      <c r="E106" s="2100"/>
      <c r="F106" s="2100"/>
      <c r="G106" s="2100"/>
      <c r="H106" s="2100"/>
      <c r="I106" s="2100"/>
      <c r="J106" s="2100"/>
      <c r="K106" s="2100"/>
      <c r="L106" s="2100"/>
      <c r="M106" s="2100"/>
      <c r="N106" s="2100"/>
      <c r="O106" s="2100"/>
      <c r="P106" s="2100"/>
      <c r="Q106" s="2100"/>
      <c r="R106" s="2100"/>
      <c r="S106" s="2199"/>
      <c r="T106" s="2199"/>
    </row>
    <row r="107" spans="1:20" s="2114" customFormat="1">
      <c r="A107" s="2199"/>
      <c r="B107" s="2199"/>
      <c r="C107" s="2199"/>
      <c r="D107" s="2100"/>
      <c r="E107" s="2100"/>
      <c r="F107" s="2100"/>
      <c r="G107" s="2100"/>
      <c r="H107" s="2100"/>
      <c r="I107" s="2100"/>
      <c r="J107" s="2100"/>
      <c r="K107" s="2100"/>
      <c r="L107" s="2100"/>
      <c r="M107" s="2100"/>
      <c r="N107" s="2100"/>
      <c r="O107" s="2100"/>
      <c r="P107" s="2100"/>
      <c r="Q107" s="2100"/>
      <c r="R107" s="2100"/>
      <c r="S107" s="2199"/>
      <c r="T107" s="2199"/>
    </row>
    <row r="108" spans="1:20" s="2114" customFormat="1">
      <c r="A108" s="2199"/>
      <c r="B108" s="2199"/>
      <c r="C108" s="2199"/>
      <c r="D108" s="2100"/>
      <c r="E108" s="2100"/>
      <c r="F108" s="2100"/>
      <c r="G108" s="2100"/>
      <c r="H108" s="2100"/>
      <c r="I108" s="2100"/>
      <c r="J108" s="2100"/>
      <c r="K108" s="2100"/>
      <c r="L108" s="2100"/>
      <c r="M108" s="2100"/>
      <c r="N108" s="2100"/>
      <c r="O108" s="2100"/>
      <c r="P108" s="2100"/>
      <c r="Q108" s="2100"/>
      <c r="R108" s="2100"/>
      <c r="S108" s="2199"/>
      <c r="T108" s="2199"/>
    </row>
    <row r="109" spans="1:20" s="2114" customFormat="1">
      <c r="A109" s="2199"/>
      <c r="B109" s="2199"/>
      <c r="C109" s="2199"/>
      <c r="D109" s="2100"/>
      <c r="E109" s="2100"/>
      <c r="F109" s="2100"/>
      <c r="G109" s="2100"/>
      <c r="H109" s="2100"/>
      <c r="I109" s="2100"/>
      <c r="J109" s="2100"/>
      <c r="K109" s="2100"/>
      <c r="L109" s="2100"/>
      <c r="M109" s="2100"/>
      <c r="N109" s="2100"/>
      <c r="O109" s="2100"/>
      <c r="P109" s="2100"/>
      <c r="Q109" s="2100"/>
      <c r="R109" s="2100"/>
      <c r="S109" s="2199"/>
      <c r="T109" s="2199"/>
    </row>
    <row r="110" spans="1:20" s="2114" customFormat="1">
      <c r="A110" s="2199"/>
      <c r="B110" s="2199"/>
      <c r="C110" s="2199"/>
      <c r="D110" s="2100"/>
      <c r="E110" s="2100"/>
      <c r="F110" s="2100"/>
      <c r="G110" s="2100"/>
      <c r="H110" s="2100"/>
      <c r="I110" s="2100"/>
      <c r="J110" s="2100"/>
      <c r="K110" s="2100"/>
      <c r="L110" s="2100"/>
      <c r="M110" s="2100"/>
      <c r="N110" s="2100"/>
      <c r="O110" s="2100"/>
      <c r="P110" s="2100"/>
      <c r="Q110" s="2100"/>
      <c r="R110" s="2100"/>
      <c r="S110" s="2199"/>
      <c r="T110" s="2199"/>
    </row>
    <row r="111" spans="1:20" s="2114" customFormat="1">
      <c r="A111" s="2199"/>
      <c r="B111" s="2199"/>
      <c r="C111" s="2199"/>
      <c r="D111" s="2100"/>
      <c r="E111" s="2100"/>
      <c r="F111" s="2100"/>
      <c r="G111" s="2100"/>
      <c r="H111" s="2100"/>
      <c r="I111" s="2100"/>
      <c r="J111" s="2100"/>
      <c r="K111" s="2100"/>
      <c r="L111" s="2100"/>
      <c r="M111" s="2100"/>
      <c r="N111" s="2100"/>
      <c r="O111" s="2100"/>
      <c r="P111" s="2100"/>
      <c r="Q111" s="2100"/>
      <c r="R111" s="2100"/>
      <c r="S111" s="2199"/>
      <c r="T111" s="2199"/>
    </row>
    <row r="112" spans="1:20" s="2114" customFormat="1">
      <c r="A112" s="2199"/>
      <c r="B112" s="2199"/>
      <c r="C112" s="2199"/>
      <c r="D112" s="2100"/>
      <c r="E112" s="2100"/>
      <c r="F112" s="2100"/>
      <c r="G112" s="2100"/>
      <c r="H112" s="2100"/>
      <c r="I112" s="2100"/>
      <c r="J112" s="2100"/>
      <c r="K112" s="2100"/>
      <c r="L112" s="2100"/>
      <c r="M112" s="2100"/>
      <c r="N112" s="2100"/>
      <c r="O112" s="2100"/>
      <c r="P112" s="2100"/>
      <c r="Q112" s="2100"/>
      <c r="R112" s="2100"/>
      <c r="S112" s="2199"/>
      <c r="T112" s="2199"/>
    </row>
    <row r="113" spans="1:20" s="2114" customFormat="1">
      <c r="A113" s="2199"/>
      <c r="B113" s="2199"/>
      <c r="C113" s="2199"/>
      <c r="D113" s="2100"/>
      <c r="E113" s="2100"/>
      <c r="F113" s="2100"/>
      <c r="G113" s="2100"/>
      <c r="H113" s="2100"/>
      <c r="I113" s="2100"/>
      <c r="J113" s="2100"/>
      <c r="K113" s="2100"/>
      <c r="L113" s="2100"/>
      <c r="M113" s="2100"/>
      <c r="N113" s="2100"/>
      <c r="O113" s="2100"/>
      <c r="P113" s="2100"/>
      <c r="Q113" s="2100"/>
      <c r="R113" s="2100"/>
      <c r="S113" s="2199"/>
      <c r="T113" s="2199"/>
    </row>
    <row r="114" spans="1:20" s="2114" customFormat="1">
      <c r="A114" s="2199"/>
      <c r="B114" s="2199"/>
      <c r="C114" s="2199"/>
      <c r="D114" s="2100"/>
      <c r="E114" s="2100"/>
      <c r="F114" s="2100"/>
      <c r="G114" s="2100"/>
      <c r="H114" s="2100"/>
      <c r="I114" s="2100"/>
      <c r="J114" s="2100"/>
      <c r="K114" s="2100"/>
      <c r="L114" s="2100"/>
      <c r="M114" s="2100"/>
      <c r="N114" s="2100"/>
      <c r="O114" s="2100"/>
      <c r="P114" s="2100"/>
      <c r="Q114" s="2100"/>
      <c r="R114" s="2100"/>
      <c r="S114" s="2199"/>
      <c r="T114" s="2199"/>
    </row>
    <row r="115" spans="1:20" s="2114" customFormat="1">
      <c r="A115" s="2199"/>
      <c r="B115" s="2199"/>
      <c r="C115" s="2199"/>
      <c r="D115" s="2100"/>
      <c r="E115" s="2100"/>
      <c r="F115" s="2100"/>
      <c r="G115" s="2100"/>
      <c r="H115" s="2100"/>
      <c r="I115" s="2100"/>
      <c r="J115" s="2100"/>
      <c r="K115" s="2100"/>
      <c r="L115" s="2100"/>
      <c r="M115" s="2100"/>
      <c r="N115" s="2100"/>
      <c r="O115" s="2100"/>
      <c r="P115" s="2100"/>
      <c r="Q115" s="2100"/>
      <c r="R115" s="2100"/>
      <c r="S115" s="2199"/>
      <c r="T115" s="2199"/>
    </row>
    <row r="116" spans="1:20" s="2114" customFormat="1">
      <c r="A116" s="2199"/>
      <c r="B116" s="2199"/>
      <c r="C116" s="2199"/>
      <c r="D116" s="2100"/>
      <c r="E116" s="2100"/>
      <c r="F116" s="2100"/>
      <c r="G116" s="2100"/>
      <c r="H116" s="2100"/>
      <c r="I116" s="2100"/>
      <c r="J116" s="2100"/>
      <c r="K116" s="2100"/>
      <c r="L116" s="2100"/>
      <c r="M116" s="2100"/>
      <c r="N116" s="2100"/>
      <c r="O116" s="2100"/>
      <c r="P116" s="2100"/>
      <c r="Q116" s="2100"/>
      <c r="R116" s="2100"/>
      <c r="S116" s="2199"/>
      <c r="T116" s="2199"/>
    </row>
    <row r="117" spans="1:20" s="2114" customFormat="1">
      <c r="A117" s="2199"/>
      <c r="B117" s="2199"/>
      <c r="C117" s="2199"/>
      <c r="D117" s="2100"/>
      <c r="E117" s="2100"/>
      <c r="F117" s="2100"/>
      <c r="G117" s="2100"/>
      <c r="H117" s="2100"/>
      <c r="I117" s="2100"/>
      <c r="J117" s="2100"/>
      <c r="K117" s="2100"/>
      <c r="L117" s="2100"/>
      <c r="M117" s="2100"/>
      <c r="N117" s="2100"/>
      <c r="O117" s="2100"/>
      <c r="P117" s="2100"/>
      <c r="Q117" s="2100"/>
      <c r="R117" s="2100"/>
      <c r="S117" s="2199"/>
      <c r="T117" s="2199"/>
    </row>
    <row r="118" spans="1:20" s="2114" customFormat="1">
      <c r="A118" s="2199"/>
      <c r="B118" s="2199"/>
      <c r="C118" s="2199"/>
      <c r="D118" s="2100"/>
      <c r="E118" s="2100"/>
      <c r="F118" s="2100"/>
      <c r="G118" s="2100"/>
      <c r="H118" s="2100"/>
      <c r="I118" s="2100"/>
      <c r="J118" s="2100"/>
      <c r="K118" s="2100"/>
      <c r="L118" s="2100"/>
      <c r="M118" s="2100"/>
      <c r="N118" s="2100"/>
      <c r="O118" s="2100"/>
      <c r="P118" s="2100"/>
      <c r="Q118" s="2100"/>
      <c r="R118" s="2100"/>
      <c r="S118" s="2199"/>
      <c r="T118" s="2199"/>
    </row>
    <row r="119" spans="1:20" s="2114" customFormat="1">
      <c r="A119" s="2199"/>
      <c r="B119" s="2199"/>
      <c r="C119" s="2199"/>
      <c r="D119" s="2100"/>
      <c r="E119" s="2100"/>
      <c r="F119" s="2100"/>
      <c r="G119" s="2100"/>
      <c r="H119" s="2100"/>
      <c r="I119" s="2100"/>
      <c r="J119" s="2100"/>
      <c r="K119" s="2100"/>
      <c r="L119" s="2100"/>
      <c r="M119" s="2100"/>
      <c r="N119" s="2100"/>
      <c r="O119" s="2100"/>
      <c r="P119" s="2100"/>
      <c r="Q119" s="2100"/>
      <c r="R119" s="2100"/>
      <c r="S119" s="2199"/>
      <c r="T119" s="2199"/>
    </row>
    <row r="120" spans="1:20" s="2114" customFormat="1">
      <c r="A120" s="2199"/>
      <c r="B120" s="2199"/>
      <c r="C120" s="2199"/>
      <c r="D120" s="2100"/>
      <c r="E120" s="2100"/>
      <c r="F120" s="2100"/>
      <c r="G120" s="2100"/>
      <c r="H120" s="2100"/>
      <c r="I120" s="2100"/>
      <c r="J120" s="2100"/>
      <c r="K120" s="2100"/>
      <c r="L120" s="2100"/>
      <c r="M120" s="2100"/>
      <c r="N120" s="2100"/>
      <c r="O120" s="2100"/>
      <c r="P120" s="2100"/>
      <c r="Q120" s="2100"/>
      <c r="R120" s="2100"/>
      <c r="S120" s="2199"/>
      <c r="T120" s="2199"/>
    </row>
    <row r="121" spans="1:20" s="2114" customFormat="1">
      <c r="A121" s="2199"/>
      <c r="B121" s="2199"/>
      <c r="C121" s="2199"/>
      <c r="D121" s="2100"/>
      <c r="E121" s="2100"/>
      <c r="F121" s="2100"/>
      <c r="G121" s="2100"/>
      <c r="H121" s="2100"/>
      <c r="I121" s="2100"/>
      <c r="J121" s="2100"/>
      <c r="K121" s="2100"/>
      <c r="L121" s="2100"/>
      <c r="M121" s="2100"/>
      <c r="N121" s="2100"/>
      <c r="O121" s="2100"/>
      <c r="P121" s="2100"/>
      <c r="Q121" s="2100"/>
      <c r="R121" s="2100"/>
      <c r="S121" s="2199"/>
      <c r="T121" s="2199"/>
    </row>
    <row r="122" spans="1:20" s="2114" customFormat="1">
      <c r="A122" s="2199"/>
      <c r="B122" s="2199"/>
      <c r="C122" s="2199"/>
      <c r="D122" s="2100"/>
      <c r="E122" s="2100"/>
      <c r="F122" s="2100"/>
      <c r="G122" s="2100"/>
      <c r="H122" s="2100"/>
      <c r="I122" s="2100"/>
      <c r="J122" s="2100"/>
      <c r="K122" s="2100"/>
      <c r="L122" s="2100"/>
      <c r="M122" s="2100"/>
      <c r="N122" s="2100"/>
      <c r="O122" s="2100"/>
      <c r="P122" s="2100"/>
      <c r="Q122" s="2100"/>
      <c r="R122" s="2100"/>
      <c r="S122" s="2199"/>
      <c r="T122" s="2199"/>
    </row>
    <row r="123" spans="1:20" s="2114" customFormat="1">
      <c r="A123" s="2199"/>
      <c r="B123" s="2199"/>
      <c r="C123" s="2199"/>
      <c r="D123" s="2100"/>
      <c r="E123" s="2100"/>
      <c r="F123" s="2100"/>
      <c r="G123" s="2100"/>
      <c r="H123" s="2100"/>
      <c r="I123" s="2100"/>
      <c r="J123" s="2100"/>
      <c r="K123" s="2100"/>
      <c r="L123" s="2100"/>
      <c r="M123" s="2100"/>
      <c r="N123" s="2100"/>
      <c r="O123" s="2100"/>
      <c r="P123" s="2100"/>
      <c r="Q123" s="2100"/>
      <c r="R123" s="2100"/>
      <c r="S123" s="2199"/>
      <c r="T123" s="2199"/>
    </row>
    <row r="124" spans="1:20" s="2114" customFormat="1">
      <c r="A124" s="2199"/>
      <c r="B124" s="2199"/>
      <c r="C124" s="2199"/>
      <c r="D124" s="2100"/>
      <c r="E124" s="2100"/>
      <c r="F124" s="2100"/>
      <c r="G124" s="2100"/>
      <c r="H124" s="2100"/>
      <c r="I124" s="2100"/>
      <c r="J124" s="2100"/>
      <c r="K124" s="2100"/>
      <c r="L124" s="2100"/>
      <c r="M124" s="2100"/>
      <c r="N124" s="2100"/>
      <c r="O124" s="2100"/>
      <c r="P124" s="2100"/>
      <c r="Q124" s="2100"/>
      <c r="R124" s="2100"/>
      <c r="S124" s="2199"/>
      <c r="T124" s="2199"/>
    </row>
    <row r="125" spans="1:20" s="2114" customFormat="1">
      <c r="A125" s="2199"/>
      <c r="B125" s="2199"/>
      <c r="C125" s="2199"/>
      <c r="D125" s="2100"/>
      <c r="E125" s="2100"/>
      <c r="F125" s="2100"/>
      <c r="G125" s="2100"/>
      <c r="H125" s="2100"/>
      <c r="I125" s="2100"/>
      <c r="J125" s="2100"/>
      <c r="K125" s="2100"/>
      <c r="L125" s="2100"/>
      <c r="M125" s="2100"/>
      <c r="N125" s="2100"/>
      <c r="O125" s="2100"/>
      <c r="P125" s="2100"/>
      <c r="Q125" s="2100"/>
      <c r="R125" s="2100"/>
      <c r="S125" s="2199"/>
      <c r="T125" s="2199"/>
    </row>
    <row r="126" spans="1:20" s="2114" customFormat="1">
      <c r="A126" s="2199"/>
      <c r="B126" s="2199"/>
      <c r="C126" s="2199"/>
      <c r="D126" s="2100"/>
      <c r="E126" s="2100"/>
      <c r="F126" s="2100"/>
      <c r="G126" s="2100"/>
      <c r="H126" s="2100"/>
      <c r="I126" s="2100"/>
      <c r="J126" s="2100"/>
      <c r="K126" s="2100"/>
      <c r="L126" s="2100"/>
      <c r="M126" s="2100"/>
      <c r="N126" s="2100"/>
      <c r="O126" s="2100"/>
      <c r="P126" s="2100"/>
      <c r="Q126" s="2100"/>
      <c r="R126" s="2100"/>
      <c r="S126" s="2199"/>
      <c r="T126" s="2199"/>
    </row>
    <row r="127" spans="1:20" s="2114" customFormat="1">
      <c r="A127" s="2199"/>
      <c r="B127" s="2199"/>
      <c r="C127" s="2199"/>
      <c r="D127" s="2100"/>
      <c r="E127" s="2100"/>
      <c r="F127" s="2100"/>
      <c r="G127" s="2100"/>
      <c r="H127" s="2100"/>
      <c r="I127" s="2100"/>
      <c r="J127" s="2100"/>
      <c r="K127" s="2100"/>
      <c r="L127" s="2100"/>
      <c r="M127" s="2100"/>
      <c r="N127" s="2100"/>
      <c r="O127" s="2100"/>
      <c r="P127" s="2100"/>
      <c r="Q127" s="2100"/>
      <c r="R127" s="2100"/>
      <c r="S127" s="2199"/>
      <c r="T127" s="2199"/>
    </row>
    <row r="128" spans="1:20" s="2114" customFormat="1">
      <c r="A128" s="2199"/>
      <c r="B128" s="2199"/>
      <c r="C128" s="2199"/>
      <c r="D128" s="2100"/>
      <c r="E128" s="2100"/>
      <c r="F128" s="2100"/>
      <c r="G128" s="2100"/>
      <c r="H128" s="2100"/>
      <c r="I128" s="2100"/>
      <c r="J128" s="2100"/>
      <c r="K128" s="2100"/>
      <c r="L128" s="2100"/>
      <c r="M128" s="2100"/>
      <c r="N128" s="2100"/>
      <c r="O128" s="2100"/>
      <c r="P128" s="2100"/>
      <c r="Q128" s="2100"/>
      <c r="R128" s="2100"/>
      <c r="S128" s="2199"/>
      <c r="T128" s="2199"/>
    </row>
    <row r="129" spans="1:20" s="2114" customFormat="1">
      <c r="A129" s="2199"/>
      <c r="B129" s="2199"/>
      <c r="C129" s="2199"/>
      <c r="D129" s="2100"/>
      <c r="E129" s="2100"/>
      <c r="F129" s="2100"/>
      <c r="G129" s="2100"/>
      <c r="H129" s="2100"/>
      <c r="I129" s="2100"/>
      <c r="J129" s="2100"/>
      <c r="K129" s="2100"/>
      <c r="L129" s="2100"/>
      <c r="M129" s="2100"/>
      <c r="N129" s="2100"/>
      <c r="O129" s="2100"/>
      <c r="P129" s="2100"/>
      <c r="Q129" s="2100"/>
      <c r="R129" s="2100"/>
      <c r="S129" s="2199"/>
      <c r="T129" s="2199"/>
    </row>
    <row r="130" spans="1:20" s="2114" customFormat="1">
      <c r="A130" s="2199"/>
      <c r="B130" s="2199"/>
      <c r="C130" s="2199"/>
      <c r="D130" s="2100"/>
      <c r="E130" s="2100"/>
      <c r="F130" s="2100"/>
      <c r="G130" s="2100"/>
      <c r="H130" s="2100"/>
      <c r="I130" s="2100"/>
      <c r="J130" s="2100"/>
      <c r="K130" s="2100"/>
      <c r="L130" s="2100"/>
      <c r="M130" s="2100"/>
      <c r="N130" s="2100"/>
      <c r="O130" s="2100"/>
      <c r="P130" s="2100"/>
      <c r="Q130" s="2100"/>
      <c r="R130" s="2100"/>
      <c r="S130" s="2199"/>
      <c r="T130" s="2199"/>
    </row>
    <row r="131" spans="1:20" s="2114" customFormat="1">
      <c r="A131" s="2199"/>
      <c r="B131" s="2199"/>
      <c r="C131" s="2199"/>
      <c r="D131" s="2100"/>
      <c r="E131" s="2100"/>
      <c r="F131" s="2100"/>
      <c r="G131" s="2100"/>
      <c r="H131" s="2100"/>
      <c r="I131" s="2100"/>
      <c r="J131" s="2100"/>
      <c r="K131" s="2100"/>
      <c r="L131" s="2100"/>
      <c r="M131" s="2100"/>
      <c r="N131" s="2100"/>
      <c r="O131" s="2100"/>
      <c r="P131" s="2100"/>
      <c r="Q131" s="2100"/>
      <c r="R131" s="2100"/>
      <c r="S131" s="2199"/>
      <c r="T131" s="2199"/>
    </row>
    <row r="132" spans="1:20" s="2114" customFormat="1">
      <c r="A132" s="2199"/>
      <c r="B132" s="2199"/>
      <c r="C132" s="2199"/>
      <c r="D132" s="2100"/>
      <c r="E132" s="2100"/>
      <c r="F132" s="2100"/>
      <c r="G132" s="2100"/>
      <c r="H132" s="2100"/>
      <c r="I132" s="2100"/>
      <c r="J132" s="2100"/>
      <c r="K132" s="2100"/>
      <c r="L132" s="2100"/>
      <c r="M132" s="2100"/>
      <c r="N132" s="2100"/>
      <c r="O132" s="2100"/>
      <c r="P132" s="2100"/>
      <c r="Q132" s="2100"/>
      <c r="R132" s="2100"/>
      <c r="S132" s="2199"/>
      <c r="T132" s="2199"/>
    </row>
    <row r="133" spans="1:20" s="2114" customFormat="1">
      <c r="A133" s="2199"/>
      <c r="B133" s="2199"/>
      <c r="C133" s="2199"/>
      <c r="D133" s="2100"/>
      <c r="E133" s="2100"/>
      <c r="F133" s="2100"/>
      <c r="G133" s="2100"/>
      <c r="H133" s="2100"/>
      <c r="I133" s="2100"/>
      <c r="J133" s="2100"/>
      <c r="K133" s="2100"/>
      <c r="L133" s="2100"/>
      <c r="M133" s="2100"/>
      <c r="N133" s="2100"/>
      <c r="O133" s="2100"/>
      <c r="P133" s="2100"/>
      <c r="Q133" s="2100"/>
      <c r="R133" s="2100"/>
      <c r="S133" s="2199"/>
      <c r="T133" s="2199"/>
    </row>
    <row r="134" spans="1:20" s="2114" customFormat="1">
      <c r="A134" s="2199"/>
      <c r="B134" s="2199"/>
      <c r="C134" s="2199"/>
      <c r="D134" s="2100"/>
      <c r="E134" s="2100"/>
      <c r="F134" s="2100"/>
      <c r="G134" s="2100"/>
      <c r="H134" s="2100"/>
      <c r="I134" s="2100"/>
      <c r="J134" s="2100"/>
      <c r="K134" s="2100"/>
      <c r="L134" s="2100"/>
      <c r="M134" s="2100"/>
      <c r="N134" s="2100"/>
      <c r="O134" s="2100"/>
      <c r="P134" s="2100"/>
      <c r="Q134" s="2100"/>
      <c r="R134" s="2100"/>
      <c r="S134" s="2199"/>
      <c r="T134" s="2199"/>
    </row>
    <row r="135" spans="1:20" s="2114" customFormat="1">
      <c r="A135" s="2199"/>
      <c r="B135" s="2199"/>
      <c r="C135" s="2199"/>
      <c r="D135" s="2100"/>
      <c r="E135" s="2100"/>
      <c r="F135" s="2100"/>
      <c r="G135" s="2100"/>
      <c r="H135" s="2100"/>
      <c r="I135" s="2100"/>
      <c r="J135" s="2100"/>
      <c r="K135" s="2100"/>
      <c r="L135" s="2100"/>
      <c r="M135" s="2100"/>
      <c r="N135" s="2100"/>
      <c r="O135" s="2100"/>
      <c r="P135" s="2100"/>
      <c r="Q135" s="2100"/>
      <c r="R135" s="2100"/>
      <c r="S135" s="2199"/>
      <c r="T135" s="2199"/>
    </row>
    <row r="136" spans="1:20" s="2114" customFormat="1">
      <c r="A136" s="2199"/>
      <c r="B136" s="2199"/>
      <c r="C136" s="2199"/>
      <c r="D136" s="2100"/>
      <c r="E136" s="2100"/>
      <c r="F136" s="2100"/>
      <c r="G136" s="2100"/>
      <c r="H136" s="2100"/>
      <c r="I136" s="2100"/>
      <c r="J136" s="2100"/>
      <c r="K136" s="2100"/>
      <c r="L136" s="2100"/>
      <c r="M136" s="2100"/>
      <c r="N136" s="2100"/>
      <c r="O136" s="2100"/>
      <c r="P136" s="2100"/>
      <c r="Q136" s="2100"/>
      <c r="R136" s="2100"/>
      <c r="S136" s="2199"/>
      <c r="T136" s="2199"/>
    </row>
    <row r="137" spans="1:20" s="2114" customFormat="1">
      <c r="A137" s="2199"/>
      <c r="B137" s="2199"/>
      <c r="C137" s="2199"/>
      <c r="D137" s="2100"/>
      <c r="E137" s="2100"/>
      <c r="F137" s="2100"/>
      <c r="G137" s="2100"/>
      <c r="H137" s="2100"/>
      <c r="I137" s="2100"/>
      <c r="J137" s="2100"/>
      <c r="K137" s="2100"/>
      <c r="L137" s="2100"/>
      <c r="M137" s="2100"/>
      <c r="N137" s="2100"/>
      <c r="O137" s="2100"/>
      <c r="P137" s="2100"/>
      <c r="Q137" s="2100"/>
      <c r="R137" s="2100"/>
      <c r="S137" s="2199"/>
      <c r="T137" s="2199"/>
    </row>
    <row r="138" spans="1:20" s="2114" customFormat="1">
      <c r="A138" s="2199"/>
      <c r="B138" s="2199"/>
      <c r="C138" s="2199"/>
      <c r="D138" s="2100"/>
      <c r="E138" s="2100"/>
      <c r="F138" s="2100"/>
      <c r="G138" s="2100"/>
      <c r="H138" s="2100"/>
      <c r="I138" s="2100"/>
      <c r="J138" s="2100"/>
      <c r="K138" s="2100"/>
      <c r="L138" s="2100"/>
      <c r="M138" s="2100"/>
      <c r="N138" s="2100"/>
      <c r="O138" s="2100"/>
      <c r="P138" s="2100"/>
      <c r="Q138" s="2100"/>
      <c r="R138" s="2100"/>
      <c r="S138" s="2199"/>
      <c r="T138" s="2199"/>
    </row>
    <row r="139" spans="1:20" s="2114" customFormat="1">
      <c r="A139" s="2199"/>
      <c r="B139" s="2199"/>
      <c r="C139" s="2199"/>
      <c r="D139" s="2100"/>
      <c r="E139" s="2100"/>
      <c r="F139" s="2100"/>
      <c r="G139" s="2100"/>
      <c r="H139" s="2100"/>
      <c r="I139" s="2100"/>
      <c r="J139" s="2100"/>
      <c r="K139" s="2100"/>
      <c r="L139" s="2100"/>
      <c r="M139" s="2100"/>
      <c r="N139" s="2100"/>
      <c r="O139" s="2100"/>
      <c r="P139" s="2100"/>
      <c r="Q139" s="2100"/>
      <c r="R139" s="2100"/>
      <c r="S139" s="2199"/>
      <c r="T139" s="2199"/>
    </row>
    <row r="140" spans="1:20" s="2114" customFormat="1">
      <c r="A140" s="2199"/>
      <c r="B140" s="2199"/>
      <c r="C140" s="2199"/>
      <c r="D140" s="2100"/>
      <c r="E140" s="2100"/>
      <c r="F140" s="2100"/>
      <c r="G140" s="2100"/>
      <c r="H140" s="2100"/>
      <c r="I140" s="2100"/>
      <c r="J140" s="2100"/>
      <c r="K140" s="2100"/>
      <c r="L140" s="2100"/>
      <c r="M140" s="2100"/>
      <c r="N140" s="2100"/>
      <c r="O140" s="2100"/>
      <c r="P140" s="2100"/>
      <c r="Q140" s="2100"/>
      <c r="R140" s="2100"/>
      <c r="S140" s="2199"/>
      <c r="T140" s="2199"/>
    </row>
    <row r="141" spans="1:20" s="2114" customFormat="1">
      <c r="A141" s="2199"/>
      <c r="B141" s="2199"/>
      <c r="C141" s="2199"/>
      <c r="D141" s="2100"/>
      <c r="E141" s="2100"/>
      <c r="F141" s="2100"/>
      <c r="G141" s="2100"/>
      <c r="H141" s="2100"/>
      <c r="I141" s="2100"/>
      <c r="J141" s="2100"/>
      <c r="K141" s="2100"/>
      <c r="L141" s="2100"/>
      <c r="M141" s="2100"/>
      <c r="N141" s="2100"/>
      <c r="O141" s="2100"/>
      <c r="P141" s="2100"/>
      <c r="Q141" s="2100"/>
      <c r="R141" s="2100"/>
      <c r="S141" s="2199"/>
      <c r="T141" s="2199"/>
    </row>
    <row r="142" spans="1:20" s="2114" customFormat="1">
      <c r="A142" s="2199"/>
      <c r="B142" s="2199"/>
      <c r="C142" s="2199"/>
      <c r="D142" s="2100"/>
      <c r="E142" s="2100"/>
      <c r="F142" s="2100"/>
      <c r="G142" s="2100"/>
      <c r="H142" s="2100"/>
      <c r="I142" s="2100"/>
      <c r="J142" s="2100"/>
      <c r="K142" s="2100"/>
      <c r="L142" s="2100"/>
      <c r="M142" s="2100"/>
      <c r="N142" s="2100"/>
      <c r="O142" s="2100"/>
      <c r="P142" s="2100"/>
      <c r="Q142" s="2100"/>
      <c r="R142" s="2100"/>
      <c r="S142" s="2199"/>
      <c r="T142" s="2199"/>
    </row>
    <row r="143" spans="1:20" s="2114" customFormat="1">
      <c r="A143" s="2199"/>
      <c r="B143" s="2199"/>
      <c r="C143" s="2199"/>
      <c r="D143" s="2100"/>
      <c r="E143" s="2100"/>
      <c r="F143" s="2100"/>
      <c r="G143" s="2100"/>
      <c r="H143" s="2100"/>
      <c r="I143" s="2100"/>
      <c r="J143" s="2100"/>
      <c r="K143" s="2100"/>
      <c r="L143" s="2100"/>
      <c r="M143" s="2100"/>
      <c r="N143" s="2100"/>
      <c r="O143" s="2100"/>
      <c r="P143" s="2100"/>
      <c r="Q143" s="2100"/>
      <c r="R143" s="2100"/>
      <c r="S143" s="2199"/>
      <c r="T143" s="2199"/>
    </row>
    <row r="144" spans="1:20" s="2114" customFormat="1">
      <c r="A144" s="2199"/>
      <c r="B144" s="2199"/>
      <c r="C144" s="2199"/>
      <c r="D144" s="2100"/>
      <c r="E144" s="2100"/>
      <c r="F144" s="2100"/>
      <c r="G144" s="2100"/>
      <c r="H144" s="2100"/>
      <c r="I144" s="2100"/>
      <c r="J144" s="2100"/>
      <c r="K144" s="2100"/>
      <c r="L144" s="2100"/>
      <c r="M144" s="2100"/>
      <c r="N144" s="2100"/>
      <c r="O144" s="2100"/>
      <c r="P144" s="2100"/>
      <c r="Q144" s="2100"/>
      <c r="R144" s="2100"/>
      <c r="S144" s="2199"/>
      <c r="T144" s="2199"/>
    </row>
    <row r="145" spans="1:20" s="2114" customFormat="1">
      <c r="A145" s="2199"/>
      <c r="B145" s="2199"/>
      <c r="C145" s="2199"/>
      <c r="D145" s="2100"/>
      <c r="E145" s="2100"/>
      <c r="F145" s="2100"/>
      <c r="G145" s="2100"/>
      <c r="H145" s="2100"/>
      <c r="I145" s="2100"/>
      <c r="J145" s="2100"/>
      <c r="K145" s="2100"/>
      <c r="L145" s="2100"/>
      <c r="M145" s="2100"/>
      <c r="N145" s="2100"/>
      <c r="O145" s="2100"/>
      <c r="P145" s="2100"/>
      <c r="Q145" s="2100"/>
      <c r="R145" s="2100"/>
      <c r="S145" s="2199"/>
      <c r="T145" s="2199"/>
    </row>
    <row r="146" spans="1:20" s="2114" customFormat="1">
      <c r="A146" s="2199"/>
      <c r="B146" s="2199"/>
      <c r="C146" s="2199"/>
      <c r="D146" s="2100"/>
      <c r="E146" s="2100"/>
      <c r="F146" s="2100"/>
      <c r="G146" s="2100"/>
      <c r="H146" s="2100"/>
      <c r="I146" s="2100"/>
      <c r="J146" s="2100"/>
      <c r="K146" s="2100"/>
      <c r="L146" s="2100"/>
      <c r="M146" s="2100"/>
      <c r="N146" s="2100"/>
      <c r="O146" s="2100"/>
      <c r="P146" s="2100"/>
      <c r="Q146" s="2100"/>
      <c r="R146" s="2100"/>
      <c r="S146" s="2199"/>
      <c r="T146" s="2199"/>
    </row>
    <row r="147" spans="1:20" s="2114" customFormat="1">
      <c r="A147" s="2199"/>
      <c r="B147" s="2199"/>
      <c r="C147" s="2199"/>
      <c r="D147" s="2100"/>
      <c r="E147" s="2100"/>
      <c r="F147" s="2100"/>
      <c r="G147" s="2100"/>
      <c r="H147" s="2100"/>
      <c r="I147" s="2100"/>
      <c r="J147" s="2100"/>
      <c r="K147" s="2100"/>
      <c r="L147" s="2100"/>
      <c r="M147" s="2100"/>
      <c r="N147" s="2100"/>
      <c r="O147" s="2100"/>
      <c r="P147" s="2100"/>
      <c r="Q147" s="2100"/>
      <c r="R147" s="2100"/>
      <c r="S147" s="2199"/>
      <c r="T147" s="2199"/>
    </row>
    <row r="148" spans="1:20" s="2114" customFormat="1">
      <c r="A148" s="2199"/>
      <c r="B148" s="2199"/>
      <c r="C148" s="2199"/>
      <c r="D148" s="2100"/>
      <c r="E148" s="2100"/>
      <c r="F148" s="2100"/>
      <c r="G148" s="2100"/>
      <c r="H148" s="2100"/>
      <c r="I148" s="2100"/>
      <c r="J148" s="2100"/>
      <c r="K148" s="2100"/>
      <c r="L148" s="2100"/>
      <c r="M148" s="2100"/>
      <c r="N148" s="2100"/>
      <c r="O148" s="2100"/>
      <c r="P148" s="2100"/>
      <c r="Q148" s="2100"/>
      <c r="R148" s="2100"/>
      <c r="S148" s="2199"/>
      <c r="T148" s="2199"/>
    </row>
    <row r="149" spans="1:20" s="2114" customFormat="1">
      <c r="A149" s="2199"/>
      <c r="B149" s="2199"/>
      <c r="C149" s="2199"/>
      <c r="D149" s="2100"/>
      <c r="E149" s="2100"/>
      <c r="F149" s="2100"/>
      <c r="G149" s="2100"/>
      <c r="H149" s="2100"/>
      <c r="I149" s="2100"/>
      <c r="J149" s="2100"/>
      <c r="K149" s="2100"/>
      <c r="L149" s="2100"/>
      <c r="M149" s="2100"/>
      <c r="N149" s="2100"/>
      <c r="O149" s="2100"/>
      <c r="P149" s="2100"/>
      <c r="Q149" s="2100"/>
      <c r="R149" s="2100"/>
      <c r="S149" s="2199"/>
      <c r="T149" s="2199"/>
    </row>
    <row r="150" spans="1:20" s="2114" customFormat="1">
      <c r="A150" s="2199"/>
      <c r="B150" s="2199"/>
      <c r="C150" s="2199"/>
      <c r="D150" s="2100"/>
      <c r="E150" s="2100"/>
      <c r="F150" s="2100"/>
      <c r="G150" s="2100"/>
      <c r="H150" s="2100"/>
      <c r="I150" s="2100"/>
      <c r="J150" s="2100"/>
      <c r="K150" s="2100"/>
      <c r="L150" s="2100"/>
      <c r="M150" s="2100"/>
      <c r="N150" s="2100"/>
      <c r="O150" s="2100"/>
      <c r="P150" s="2100"/>
      <c r="Q150" s="2100"/>
      <c r="R150" s="2100"/>
      <c r="S150" s="2199"/>
      <c r="T150" s="2199"/>
    </row>
    <row r="151" spans="1:20" s="2114" customFormat="1">
      <c r="A151" s="2199"/>
      <c r="B151" s="2199"/>
      <c r="C151" s="2199"/>
      <c r="D151" s="2100"/>
      <c r="E151" s="2100"/>
      <c r="F151" s="2100"/>
      <c r="G151" s="2100"/>
      <c r="H151" s="2100"/>
      <c r="I151" s="2100"/>
      <c r="J151" s="2100"/>
      <c r="K151" s="2100"/>
      <c r="L151" s="2100"/>
      <c r="M151" s="2100"/>
      <c r="N151" s="2100"/>
      <c r="O151" s="2100"/>
      <c r="P151" s="2100"/>
      <c r="Q151" s="2100"/>
      <c r="R151" s="2100"/>
      <c r="S151" s="2199"/>
      <c r="T151" s="2199"/>
    </row>
    <row r="152" spans="1:20" s="2114" customFormat="1">
      <c r="A152" s="2199"/>
      <c r="B152" s="2199"/>
      <c r="C152" s="2199"/>
      <c r="D152" s="2100"/>
      <c r="E152" s="2100"/>
      <c r="F152" s="2100"/>
      <c r="G152" s="2100"/>
      <c r="H152" s="2100"/>
      <c r="I152" s="2100"/>
      <c r="J152" s="2100"/>
      <c r="K152" s="2100"/>
      <c r="L152" s="2100"/>
      <c r="M152" s="2100"/>
      <c r="N152" s="2100"/>
      <c r="O152" s="2100"/>
      <c r="P152" s="2100"/>
      <c r="Q152" s="2100"/>
      <c r="R152" s="2100"/>
      <c r="S152" s="2199"/>
      <c r="T152" s="2199"/>
    </row>
    <row r="153" spans="1:20" s="2114" customFormat="1">
      <c r="A153" s="2199"/>
      <c r="B153" s="2199"/>
      <c r="C153" s="2199"/>
      <c r="D153" s="2100"/>
      <c r="E153" s="2100"/>
      <c r="F153" s="2100"/>
      <c r="G153" s="2100"/>
      <c r="H153" s="2100"/>
      <c r="I153" s="2100"/>
      <c r="J153" s="2100"/>
      <c r="K153" s="2100"/>
      <c r="L153" s="2100"/>
      <c r="M153" s="2100"/>
      <c r="N153" s="2100"/>
      <c r="O153" s="2100"/>
      <c r="P153" s="2100"/>
      <c r="Q153" s="2100"/>
      <c r="R153" s="2100"/>
      <c r="S153" s="2199"/>
      <c r="T153" s="2199"/>
    </row>
    <row r="154" spans="1:20" s="2114" customFormat="1">
      <c r="A154" s="2199"/>
      <c r="B154" s="2199"/>
      <c r="C154" s="2199"/>
      <c r="D154" s="2100"/>
      <c r="E154" s="2100"/>
      <c r="F154" s="2100"/>
      <c r="G154" s="2100"/>
      <c r="H154" s="2100"/>
      <c r="I154" s="2100"/>
      <c r="J154" s="2100"/>
      <c r="K154" s="2100"/>
      <c r="L154" s="2100"/>
      <c r="M154" s="2100"/>
      <c r="N154" s="2100"/>
      <c r="O154" s="2100"/>
      <c r="P154" s="2100"/>
      <c r="Q154" s="2100"/>
      <c r="R154" s="2100"/>
      <c r="S154" s="2199"/>
      <c r="T154" s="2199"/>
    </row>
    <row r="155" spans="1:20" s="2114" customFormat="1">
      <c r="A155" s="2199"/>
      <c r="B155" s="2199"/>
      <c r="C155" s="2199"/>
      <c r="D155" s="2100"/>
      <c r="E155" s="2100"/>
      <c r="F155" s="2100"/>
      <c r="G155" s="2100"/>
      <c r="H155" s="2100"/>
      <c r="I155" s="2100"/>
      <c r="J155" s="2100"/>
      <c r="K155" s="2100"/>
      <c r="L155" s="2100"/>
      <c r="M155" s="2100"/>
      <c r="N155" s="2100"/>
      <c r="O155" s="2100"/>
      <c r="P155" s="2100"/>
      <c r="Q155" s="2100"/>
      <c r="R155" s="2100"/>
      <c r="S155" s="2199"/>
      <c r="T155" s="2199"/>
    </row>
    <row r="156" spans="1:20" s="2114" customFormat="1">
      <c r="A156" s="2199"/>
      <c r="B156" s="2199"/>
      <c r="C156" s="2199"/>
      <c r="D156" s="2100"/>
      <c r="E156" s="2100"/>
      <c r="F156" s="2100"/>
      <c r="G156" s="2100"/>
      <c r="H156" s="2100"/>
      <c r="I156" s="2100"/>
      <c r="J156" s="2100"/>
      <c r="K156" s="2100"/>
      <c r="L156" s="2100"/>
      <c r="M156" s="2100"/>
      <c r="N156" s="2100"/>
      <c r="O156" s="2100"/>
      <c r="P156" s="2100"/>
      <c r="Q156" s="2100"/>
      <c r="R156" s="2100"/>
      <c r="S156" s="2199"/>
      <c r="T156" s="2199"/>
    </row>
    <row r="157" spans="1:20" s="2114" customFormat="1">
      <c r="A157" s="2199"/>
      <c r="B157" s="2199"/>
      <c r="C157" s="2199"/>
      <c r="D157" s="2100"/>
      <c r="E157" s="2100"/>
      <c r="F157" s="2100"/>
      <c r="G157" s="2100"/>
      <c r="H157" s="2100"/>
      <c r="I157" s="2100"/>
      <c r="J157" s="2100"/>
      <c r="K157" s="2100"/>
      <c r="L157" s="2100"/>
      <c r="M157" s="2100"/>
      <c r="N157" s="2100"/>
      <c r="O157" s="2100"/>
      <c r="P157" s="2100"/>
      <c r="Q157" s="2100"/>
      <c r="R157" s="2100"/>
      <c r="S157" s="2199"/>
      <c r="T157" s="2199"/>
    </row>
    <row r="158" spans="1:20" s="2114" customFormat="1">
      <c r="A158" s="2199"/>
      <c r="B158" s="2199"/>
      <c r="C158" s="2199"/>
      <c r="D158" s="2100"/>
      <c r="E158" s="2100"/>
      <c r="F158" s="2100"/>
      <c r="G158" s="2100"/>
      <c r="H158" s="2100"/>
      <c r="I158" s="2100"/>
      <c r="J158" s="2100"/>
      <c r="K158" s="2100"/>
      <c r="L158" s="2100"/>
      <c r="M158" s="2100"/>
      <c r="N158" s="2100"/>
      <c r="O158" s="2100"/>
      <c r="P158" s="2100"/>
      <c r="Q158" s="2100"/>
      <c r="R158" s="2100"/>
      <c r="S158" s="2199"/>
      <c r="T158" s="2199"/>
    </row>
    <row r="159" spans="1:20" s="2114" customFormat="1">
      <c r="A159" s="2199"/>
      <c r="B159" s="2199"/>
      <c r="C159" s="2199"/>
      <c r="D159" s="2100"/>
      <c r="E159" s="2100"/>
      <c r="F159" s="2100"/>
      <c r="G159" s="2100"/>
      <c r="H159" s="2100"/>
      <c r="I159" s="2100"/>
      <c r="J159" s="2100"/>
      <c r="K159" s="2100"/>
      <c r="L159" s="2100"/>
      <c r="M159" s="2100"/>
      <c r="N159" s="2100"/>
      <c r="O159" s="2100"/>
      <c r="P159" s="2100"/>
      <c r="Q159" s="2100"/>
      <c r="R159" s="2100"/>
      <c r="S159" s="2199"/>
      <c r="T159" s="2199"/>
    </row>
    <row r="160" spans="1:20" s="2114" customFormat="1">
      <c r="A160" s="2199"/>
      <c r="B160" s="2199"/>
      <c r="C160" s="2199"/>
      <c r="D160" s="2100"/>
      <c r="E160" s="2100"/>
      <c r="F160" s="2100"/>
      <c r="G160" s="2100"/>
      <c r="H160" s="2100"/>
      <c r="I160" s="2100"/>
      <c r="J160" s="2100"/>
      <c r="K160" s="2100"/>
      <c r="L160" s="2100"/>
      <c r="M160" s="2100"/>
      <c r="N160" s="2100"/>
      <c r="O160" s="2100"/>
      <c r="P160" s="2100"/>
      <c r="Q160" s="2100"/>
      <c r="R160" s="2100"/>
      <c r="S160" s="2199"/>
      <c r="T160" s="2199"/>
    </row>
    <row r="161" spans="1:20" s="2114" customFormat="1">
      <c r="A161" s="2199"/>
      <c r="B161" s="2199"/>
      <c r="C161" s="2199"/>
      <c r="D161" s="2100"/>
      <c r="E161" s="2100"/>
      <c r="F161" s="2100"/>
      <c r="G161" s="2100"/>
      <c r="H161" s="2100"/>
      <c r="I161" s="2100"/>
      <c r="J161" s="2100"/>
      <c r="K161" s="2100"/>
      <c r="L161" s="2100"/>
      <c r="M161" s="2100"/>
      <c r="N161" s="2100"/>
      <c r="O161" s="2100"/>
      <c r="P161" s="2100"/>
      <c r="Q161" s="2100"/>
      <c r="R161" s="2100"/>
      <c r="S161" s="2199"/>
      <c r="T161" s="2199"/>
    </row>
    <row r="162" spans="1:20" s="2114" customFormat="1">
      <c r="A162" s="2199"/>
      <c r="B162" s="2199"/>
      <c r="C162" s="2199"/>
      <c r="D162" s="2100"/>
      <c r="E162" s="2100"/>
      <c r="F162" s="2100"/>
      <c r="G162" s="2100"/>
      <c r="H162" s="2100"/>
      <c r="I162" s="2100"/>
      <c r="J162" s="2100"/>
      <c r="K162" s="2100"/>
      <c r="L162" s="2100"/>
      <c r="M162" s="2100"/>
      <c r="N162" s="2100"/>
      <c r="O162" s="2100"/>
      <c r="P162" s="2100"/>
      <c r="Q162" s="2100"/>
      <c r="R162" s="2100"/>
      <c r="S162" s="2199"/>
      <c r="T162" s="2199"/>
    </row>
    <row r="163" spans="1:20" s="2114" customFormat="1">
      <c r="A163" s="2199"/>
      <c r="B163" s="2199"/>
      <c r="C163" s="2199"/>
      <c r="D163" s="2100"/>
      <c r="E163" s="2100"/>
      <c r="F163" s="2100"/>
      <c r="G163" s="2100"/>
      <c r="H163" s="2100"/>
      <c r="I163" s="2100"/>
      <c r="J163" s="2100"/>
      <c r="K163" s="2100"/>
      <c r="L163" s="2100"/>
      <c r="M163" s="2100"/>
      <c r="N163" s="2100"/>
      <c r="O163" s="2100"/>
      <c r="P163" s="2100"/>
      <c r="Q163" s="2100"/>
      <c r="R163" s="2100"/>
      <c r="S163" s="2199"/>
      <c r="T163" s="2199"/>
    </row>
    <row r="164" spans="1:20" s="2114" customFormat="1">
      <c r="A164" s="2199"/>
      <c r="B164" s="2199"/>
      <c r="C164" s="2199"/>
      <c r="D164" s="2100"/>
      <c r="E164" s="2100"/>
      <c r="F164" s="2100"/>
      <c r="G164" s="2100"/>
      <c r="H164" s="2100"/>
      <c r="I164" s="2100"/>
      <c r="J164" s="2100"/>
      <c r="K164" s="2100"/>
      <c r="L164" s="2100"/>
      <c r="M164" s="2100"/>
      <c r="N164" s="2100"/>
      <c r="O164" s="2100"/>
      <c r="P164" s="2100"/>
      <c r="Q164" s="2100"/>
      <c r="R164" s="2100"/>
      <c r="S164" s="2199"/>
      <c r="T164" s="2199"/>
    </row>
    <row r="165" spans="1:20" s="2114" customFormat="1">
      <c r="A165" s="2199"/>
      <c r="B165" s="2199"/>
      <c r="C165" s="2199"/>
      <c r="D165" s="2100"/>
      <c r="E165" s="2100"/>
      <c r="F165" s="2100"/>
      <c r="G165" s="2100"/>
      <c r="H165" s="2100"/>
      <c r="I165" s="2100"/>
      <c r="J165" s="2100"/>
      <c r="K165" s="2100"/>
      <c r="L165" s="2100"/>
      <c r="M165" s="2100"/>
      <c r="N165" s="2100"/>
      <c r="O165" s="2100"/>
      <c r="P165" s="2100"/>
      <c r="Q165" s="2100"/>
      <c r="R165" s="2100"/>
      <c r="S165" s="2199"/>
      <c r="T165" s="2199"/>
    </row>
    <row r="166" spans="1:20" s="2114" customFormat="1">
      <c r="A166" s="2199"/>
      <c r="B166" s="2199"/>
      <c r="C166" s="2199"/>
      <c r="D166" s="2100"/>
      <c r="E166" s="2100"/>
      <c r="F166" s="2100"/>
      <c r="G166" s="2100"/>
      <c r="H166" s="2100"/>
      <c r="I166" s="2100"/>
      <c r="J166" s="2100"/>
      <c r="K166" s="2100"/>
      <c r="L166" s="2100"/>
      <c r="M166" s="2100"/>
      <c r="N166" s="2100"/>
      <c r="O166" s="2100"/>
      <c r="P166" s="2100"/>
      <c r="Q166" s="2100"/>
      <c r="R166" s="2100"/>
      <c r="S166" s="2199"/>
      <c r="T166" s="2199"/>
    </row>
    <row r="167" spans="1:20" s="2114" customFormat="1">
      <c r="A167" s="2199"/>
      <c r="B167" s="2199"/>
      <c r="C167" s="2199"/>
      <c r="D167" s="2100"/>
      <c r="E167" s="2100"/>
      <c r="F167" s="2100"/>
      <c r="G167" s="2100"/>
      <c r="H167" s="2100"/>
      <c r="I167" s="2100"/>
      <c r="J167" s="2100"/>
      <c r="K167" s="2100"/>
      <c r="L167" s="2100"/>
      <c r="M167" s="2100"/>
      <c r="N167" s="2100"/>
      <c r="O167" s="2100"/>
      <c r="P167" s="2100"/>
      <c r="Q167" s="2100"/>
      <c r="R167" s="2100"/>
      <c r="S167" s="2199"/>
      <c r="T167" s="2199"/>
    </row>
    <row r="168" spans="1:20" s="2114" customFormat="1">
      <c r="A168" s="2199"/>
      <c r="B168" s="2199"/>
      <c r="C168" s="2199"/>
      <c r="D168" s="2100"/>
      <c r="E168" s="2100"/>
      <c r="F168" s="2100"/>
      <c r="G168" s="2100"/>
      <c r="H168" s="2100"/>
      <c r="I168" s="2100"/>
      <c r="J168" s="2100"/>
      <c r="K168" s="2100"/>
      <c r="L168" s="2100"/>
      <c r="M168" s="2100"/>
      <c r="N168" s="2100"/>
      <c r="O168" s="2100"/>
      <c r="P168" s="2100"/>
      <c r="Q168" s="2100"/>
      <c r="R168" s="2100"/>
      <c r="S168" s="2199"/>
      <c r="T168" s="2199"/>
    </row>
    <row r="169" spans="1:20" s="2114" customFormat="1">
      <c r="A169" s="2199"/>
      <c r="B169" s="2199"/>
      <c r="C169" s="2199"/>
      <c r="D169" s="2100"/>
      <c r="E169" s="2100"/>
      <c r="F169" s="2100"/>
      <c r="G169" s="2100"/>
      <c r="H169" s="2100"/>
      <c r="I169" s="2100"/>
      <c r="J169" s="2100"/>
      <c r="K169" s="2100"/>
      <c r="L169" s="2100"/>
      <c r="M169" s="2100"/>
      <c r="N169" s="2100"/>
      <c r="O169" s="2100"/>
      <c r="P169" s="2100"/>
      <c r="Q169" s="2100"/>
      <c r="R169" s="2100"/>
      <c r="S169" s="2199"/>
      <c r="T169" s="2199"/>
    </row>
    <row r="170" spans="1:20" s="2114" customFormat="1">
      <c r="A170" s="2199"/>
      <c r="B170" s="2199"/>
      <c r="C170" s="2199"/>
      <c r="D170" s="2100"/>
      <c r="E170" s="2100"/>
      <c r="F170" s="2100"/>
      <c r="G170" s="2100"/>
      <c r="H170" s="2100"/>
      <c r="I170" s="2100"/>
      <c r="J170" s="2100"/>
      <c r="K170" s="2100"/>
      <c r="L170" s="2100"/>
      <c r="M170" s="2100"/>
      <c r="N170" s="2100"/>
      <c r="O170" s="2100"/>
      <c r="P170" s="2100"/>
      <c r="Q170" s="2100"/>
      <c r="R170" s="2100"/>
      <c r="S170" s="2199"/>
      <c r="T170" s="2199"/>
    </row>
    <row r="171" spans="1:20" s="2114" customFormat="1">
      <c r="A171" s="2199"/>
      <c r="B171" s="2199"/>
      <c r="C171" s="2199"/>
      <c r="D171" s="2100"/>
      <c r="E171" s="2100"/>
      <c r="F171" s="2100"/>
      <c r="G171" s="2100"/>
      <c r="H171" s="2100"/>
      <c r="I171" s="2100"/>
      <c r="J171" s="2100"/>
      <c r="K171" s="2100"/>
      <c r="L171" s="2100"/>
      <c r="M171" s="2100"/>
      <c r="N171" s="2100"/>
      <c r="O171" s="2100"/>
      <c r="P171" s="2100"/>
      <c r="Q171" s="2100"/>
      <c r="R171" s="2100"/>
      <c r="S171" s="2199"/>
      <c r="T171" s="2199"/>
    </row>
    <row r="172" spans="1:20" s="2114" customFormat="1">
      <c r="A172" s="2199"/>
      <c r="B172" s="2199"/>
      <c r="C172" s="2199"/>
      <c r="D172" s="2100"/>
      <c r="E172" s="2100"/>
      <c r="F172" s="2100"/>
      <c r="G172" s="2100"/>
      <c r="H172" s="2100"/>
      <c r="I172" s="2100"/>
      <c r="J172" s="2100"/>
      <c r="K172" s="2100"/>
      <c r="L172" s="2100"/>
      <c r="M172" s="2100"/>
      <c r="N172" s="2100"/>
      <c r="O172" s="2100"/>
      <c r="P172" s="2100"/>
      <c r="Q172" s="2100"/>
      <c r="R172" s="2100"/>
      <c r="S172" s="2199"/>
      <c r="T172" s="2199"/>
    </row>
    <row r="173" spans="1:20" s="2114" customFormat="1">
      <c r="A173" s="2199"/>
      <c r="B173" s="2199"/>
      <c r="C173" s="2199"/>
      <c r="D173" s="2100"/>
      <c r="E173" s="2100"/>
      <c r="F173" s="2100"/>
      <c r="G173" s="2100"/>
      <c r="H173" s="2100"/>
      <c r="I173" s="2100"/>
      <c r="J173" s="2100"/>
      <c r="K173" s="2100"/>
      <c r="L173" s="2100"/>
      <c r="M173" s="2100"/>
      <c r="N173" s="2100"/>
      <c r="O173" s="2100"/>
      <c r="P173" s="2100"/>
      <c r="Q173" s="2100"/>
      <c r="R173" s="2100"/>
      <c r="S173" s="2199"/>
      <c r="T173" s="2199"/>
    </row>
    <row r="174" spans="1:20" s="2114" customFormat="1">
      <c r="A174" s="2199"/>
      <c r="B174" s="2199"/>
      <c r="C174" s="2199"/>
      <c r="D174" s="2100"/>
      <c r="E174" s="2100"/>
      <c r="F174" s="2100"/>
      <c r="G174" s="2100"/>
      <c r="H174" s="2100"/>
      <c r="I174" s="2100"/>
      <c r="J174" s="2100"/>
      <c r="K174" s="2100"/>
      <c r="L174" s="2100"/>
      <c r="M174" s="2100"/>
      <c r="N174" s="2100"/>
      <c r="O174" s="2100"/>
      <c r="P174" s="2100"/>
      <c r="Q174" s="2100"/>
      <c r="R174" s="2100"/>
      <c r="S174" s="2199"/>
      <c r="T174" s="2199"/>
    </row>
    <row r="175" spans="1:20" s="2114" customFormat="1">
      <c r="A175" s="2199"/>
      <c r="B175" s="2199"/>
      <c r="C175" s="2199"/>
      <c r="D175" s="2100"/>
      <c r="E175" s="2100"/>
      <c r="F175" s="2100"/>
      <c r="G175" s="2100"/>
      <c r="H175" s="2100"/>
      <c r="I175" s="2100"/>
      <c r="J175" s="2100"/>
      <c r="K175" s="2100"/>
      <c r="L175" s="2100"/>
      <c r="M175" s="2100"/>
      <c r="N175" s="2100"/>
      <c r="O175" s="2100"/>
      <c r="P175" s="2100"/>
      <c r="Q175" s="2100"/>
      <c r="R175" s="2100"/>
      <c r="S175" s="2199"/>
      <c r="T175" s="2199"/>
    </row>
    <row r="176" spans="1:20" s="2114" customFormat="1">
      <c r="A176" s="2199"/>
      <c r="B176" s="2199"/>
      <c r="C176" s="2199"/>
      <c r="D176" s="2100"/>
      <c r="E176" s="2100"/>
      <c r="F176" s="2100"/>
      <c r="G176" s="2100"/>
      <c r="H176" s="2100"/>
      <c r="I176" s="2100"/>
      <c r="J176" s="2100"/>
      <c r="K176" s="2100"/>
      <c r="L176" s="2100"/>
      <c r="M176" s="2100"/>
      <c r="N176" s="2100"/>
      <c r="O176" s="2100"/>
      <c r="P176" s="2100"/>
      <c r="Q176" s="2100"/>
      <c r="R176" s="2100"/>
      <c r="S176" s="2199"/>
      <c r="T176" s="2199"/>
    </row>
    <row r="177" spans="1:20" s="2114" customFormat="1">
      <c r="A177" s="2199"/>
      <c r="B177" s="2199"/>
      <c r="C177" s="2199"/>
      <c r="D177" s="2100"/>
      <c r="E177" s="2100"/>
      <c r="F177" s="2100"/>
      <c r="G177" s="2100"/>
      <c r="H177" s="2100"/>
      <c r="I177" s="2100"/>
      <c r="J177" s="2100"/>
      <c r="K177" s="2100"/>
      <c r="L177" s="2100"/>
      <c r="M177" s="2100"/>
      <c r="N177" s="2100"/>
      <c r="O177" s="2100"/>
      <c r="P177" s="2100"/>
      <c r="Q177" s="2100"/>
      <c r="R177" s="2100"/>
      <c r="S177" s="2199"/>
      <c r="T177" s="2199"/>
    </row>
    <row r="178" spans="1:20" s="2114" customFormat="1">
      <c r="A178" s="2199"/>
      <c r="B178" s="2199"/>
      <c r="C178" s="2199"/>
      <c r="D178" s="2100"/>
      <c r="E178" s="2100"/>
      <c r="F178" s="2100"/>
      <c r="G178" s="2100"/>
      <c r="H178" s="2100"/>
      <c r="I178" s="2100"/>
      <c r="J178" s="2100"/>
      <c r="K178" s="2100"/>
      <c r="L178" s="2100"/>
      <c r="M178" s="2100"/>
      <c r="N178" s="2100"/>
      <c r="O178" s="2100"/>
      <c r="P178" s="2100"/>
      <c r="Q178" s="2100"/>
      <c r="R178" s="2100"/>
      <c r="S178" s="2199"/>
      <c r="T178" s="2199"/>
    </row>
    <row r="179" spans="1:20" s="2114" customFormat="1">
      <c r="A179" s="2199"/>
      <c r="B179" s="2199"/>
      <c r="C179" s="2199"/>
      <c r="D179" s="2100"/>
      <c r="E179" s="2100"/>
      <c r="F179" s="2100"/>
      <c r="G179" s="2100"/>
      <c r="H179" s="2100"/>
      <c r="I179" s="2100"/>
      <c r="J179" s="2100"/>
      <c r="K179" s="2100"/>
      <c r="L179" s="2100"/>
      <c r="M179" s="2100"/>
      <c r="N179" s="2100"/>
      <c r="O179" s="2100"/>
      <c r="P179" s="2100"/>
      <c r="Q179" s="2100"/>
      <c r="R179" s="2100"/>
      <c r="S179" s="2199"/>
      <c r="T179" s="2199"/>
    </row>
    <row r="180" spans="1:20" s="2114" customFormat="1">
      <c r="A180" s="2199"/>
      <c r="B180" s="2199"/>
      <c r="C180" s="2199"/>
      <c r="D180" s="2100"/>
      <c r="E180" s="2100"/>
      <c r="F180" s="2100"/>
      <c r="G180" s="2100"/>
      <c r="H180" s="2100"/>
      <c r="I180" s="2100"/>
      <c r="J180" s="2100"/>
      <c r="K180" s="2100"/>
      <c r="L180" s="2100"/>
      <c r="M180" s="2100"/>
      <c r="N180" s="2100"/>
      <c r="O180" s="2100"/>
      <c r="P180" s="2100"/>
      <c r="Q180" s="2100"/>
      <c r="R180" s="2100"/>
      <c r="S180" s="2199"/>
      <c r="T180" s="2199"/>
    </row>
    <row r="181" spans="1:20" s="2114" customFormat="1">
      <c r="A181" s="2199"/>
      <c r="B181" s="2199"/>
      <c r="C181" s="2199"/>
      <c r="D181" s="2100"/>
      <c r="E181" s="2100"/>
      <c r="F181" s="2100"/>
      <c r="G181" s="2100"/>
      <c r="H181" s="2100"/>
      <c r="I181" s="2100"/>
      <c r="J181" s="2100"/>
      <c r="K181" s="2100"/>
      <c r="L181" s="2100"/>
      <c r="M181" s="2100"/>
      <c r="N181" s="2100"/>
      <c r="O181" s="2100"/>
      <c r="P181" s="2100"/>
      <c r="Q181" s="2100"/>
      <c r="R181" s="2100"/>
      <c r="S181" s="2199"/>
      <c r="T181" s="2199"/>
    </row>
    <row r="182" spans="1:20" s="2114" customFormat="1">
      <c r="A182" s="2199"/>
      <c r="B182" s="2199"/>
      <c r="C182" s="2199"/>
      <c r="D182" s="2100"/>
      <c r="E182" s="2100"/>
      <c r="F182" s="2100"/>
      <c r="G182" s="2100"/>
      <c r="H182" s="2100"/>
      <c r="I182" s="2100"/>
      <c r="J182" s="2100"/>
      <c r="K182" s="2100"/>
      <c r="L182" s="2100"/>
      <c r="M182" s="2100"/>
      <c r="N182" s="2100"/>
      <c r="O182" s="2100"/>
      <c r="P182" s="2100"/>
      <c r="Q182" s="2100"/>
      <c r="R182" s="2100"/>
      <c r="S182" s="2199"/>
      <c r="T182" s="2199"/>
    </row>
    <row r="183" spans="1:20" s="2114" customFormat="1">
      <c r="A183" s="2199"/>
      <c r="B183" s="2199"/>
      <c r="C183" s="2199"/>
      <c r="D183" s="2100"/>
      <c r="E183" s="2100"/>
      <c r="F183" s="2100"/>
      <c r="G183" s="2100"/>
      <c r="H183" s="2100"/>
      <c r="I183" s="2100"/>
      <c r="J183" s="2100"/>
      <c r="K183" s="2100"/>
      <c r="L183" s="2100"/>
      <c r="M183" s="2100"/>
      <c r="N183" s="2100"/>
      <c r="O183" s="2100"/>
      <c r="P183" s="2100"/>
      <c r="Q183" s="2100"/>
      <c r="R183" s="2100"/>
      <c r="S183" s="2199"/>
      <c r="T183" s="2199"/>
    </row>
    <row r="184" spans="1:20" s="2114" customFormat="1">
      <c r="A184" s="2199"/>
      <c r="B184" s="2199"/>
      <c r="C184" s="2199"/>
      <c r="D184" s="2100"/>
      <c r="E184" s="2100"/>
      <c r="F184" s="2100"/>
      <c r="G184" s="2100"/>
      <c r="H184" s="2100"/>
      <c r="I184" s="2100"/>
      <c r="J184" s="2100"/>
      <c r="K184" s="2100"/>
      <c r="L184" s="2100"/>
      <c r="M184" s="2100"/>
      <c r="N184" s="2100"/>
      <c r="O184" s="2100"/>
      <c r="P184" s="2100"/>
      <c r="Q184" s="2100"/>
      <c r="R184" s="2100"/>
      <c r="S184" s="2199"/>
      <c r="T184" s="2199"/>
    </row>
    <row r="185" spans="1:20" s="2114" customFormat="1">
      <c r="A185" s="2199"/>
      <c r="B185" s="2199"/>
      <c r="C185" s="2199"/>
      <c r="D185" s="2100"/>
      <c r="E185" s="2100"/>
      <c r="F185" s="2100"/>
      <c r="G185" s="2100"/>
      <c r="H185" s="2100"/>
      <c r="I185" s="2100"/>
      <c r="J185" s="2100"/>
      <c r="K185" s="2100"/>
      <c r="L185" s="2100"/>
      <c r="M185" s="2100"/>
      <c r="N185" s="2100"/>
      <c r="O185" s="2100"/>
      <c r="P185" s="2100"/>
      <c r="Q185" s="2100"/>
      <c r="R185" s="2100"/>
      <c r="S185" s="2199"/>
      <c r="T185" s="2199"/>
    </row>
    <row r="186" spans="1:20" s="2114" customFormat="1">
      <c r="A186" s="2199"/>
      <c r="B186" s="2199"/>
      <c r="C186" s="2199"/>
      <c r="D186" s="2100"/>
      <c r="E186" s="2100"/>
      <c r="F186" s="2100"/>
      <c r="G186" s="2100"/>
      <c r="H186" s="2100"/>
      <c r="I186" s="2100"/>
      <c r="J186" s="2100"/>
      <c r="K186" s="2100"/>
      <c r="L186" s="2100"/>
      <c r="M186" s="2100"/>
      <c r="N186" s="2100"/>
      <c r="O186" s="2100"/>
      <c r="P186" s="2100"/>
      <c r="Q186" s="2100"/>
      <c r="R186" s="2100"/>
      <c r="S186" s="2199"/>
      <c r="T186" s="2199"/>
    </row>
    <row r="187" spans="1:20" s="2114" customFormat="1">
      <c r="A187" s="2199"/>
      <c r="B187" s="2199"/>
      <c r="C187" s="2199"/>
      <c r="D187" s="2100"/>
      <c r="E187" s="2100"/>
      <c r="F187" s="2100"/>
      <c r="G187" s="2100"/>
      <c r="H187" s="2100"/>
      <c r="I187" s="2100"/>
      <c r="J187" s="2100"/>
      <c r="K187" s="2100"/>
      <c r="L187" s="2100"/>
      <c r="M187" s="2100"/>
      <c r="N187" s="2100"/>
      <c r="O187" s="2100"/>
      <c r="P187" s="2100"/>
      <c r="Q187" s="2100"/>
      <c r="R187" s="2100"/>
      <c r="S187" s="2199"/>
      <c r="T187" s="2199"/>
    </row>
    <row r="188" spans="1:20" s="2114" customFormat="1">
      <c r="A188" s="2199"/>
      <c r="B188" s="2199"/>
      <c r="C188" s="2199"/>
      <c r="D188" s="2100"/>
      <c r="E188" s="2100"/>
      <c r="F188" s="2100"/>
      <c r="G188" s="2100"/>
      <c r="H188" s="2100"/>
      <c r="I188" s="2100"/>
      <c r="J188" s="2100"/>
      <c r="K188" s="2100"/>
      <c r="L188" s="2100"/>
      <c r="M188" s="2100"/>
      <c r="N188" s="2100"/>
      <c r="O188" s="2100"/>
      <c r="P188" s="2100"/>
      <c r="Q188" s="2100"/>
      <c r="R188" s="2100"/>
      <c r="S188" s="2199"/>
      <c r="T188" s="2199"/>
    </row>
    <row r="189" spans="1:20" s="2114" customFormat="1">
      <c r="A189" s="2199"/>
      <c r="B189" s="2199"/>
      <c r="C189" s="2199"/>
      <c r="D189" s="2100"/>
      <c r="E189" s="2100"/>
      <c r="F189" s="2100"/>
      <c r="G189" s="2100"/>
      <c r="H189" s="2100"/>
      <c r="I189" s="2100"/>
      <c r="J189" s="2100"/>
      <c r="K189" s="2100"/>
      <c r="L189" s="2100"/>
      <c r="M189" s="2100"/>
      <c r="N189" s="2100"/>
      <c r="O189" s="2100"/>
      <c r="P189" s="2100"/>
      <c r="Q189" s="2100"/>
      <c r="R189" s="2100"/>
      <c r="S189" s="2199"/>
      <c r="T189" s="2199"/>
    </row>
    <row r="190" spans="1:20" s="2114" customFormat="1">
      <c r="A190" s="2199"/>
      <c r="B190" s="2199"/>
      <c r="C190" s="2199"/>
      <c r="D190" s="2100"/>
      <c r="E190" s="2100"/>
      <c r="F190" s="2100"/>
      <c r="G190" s="2100"/>
      <c r="H190" s="2100"/>
      <c r="I190" s="2100"/>
      <c r="J190" s="2100"/>
      <c r="K190" s="2100"/>
      <c r="L190" s="2100"/>
      <c r="M190" s="2100"/>
      <c r="N190" s="2100"/>
      <c r="O190" s="2100"/>
      <c r="P190" s="2100"/>
      <c r="Q190" s="2100"/>
      <c r="R190" s="2100"/>
      <c r="S190" s="2199"/>
      <c r="T190" s="2199"/>
    </row>
    <row r="191" spans="1:20" s="2114" customFormat="1">
      <c r="A191" s="2199"/>
      <c r="B191" s="2199"/>
      <c r="C191" s="2199"/>
      <c r="D191" s="2100"/>
      <c r="E191" s="2100"/>
      <c r="F191" s="2100"/>
      <c r="G191" s="2100"/>
      <c r="H191" s="2100"/>
      <c r="I191" s="2100"/>
      <c r="J191" s="2100"/>
      <c r="K191" s="2100"/>
      <c r="L191" s="2100"/>
      <c r="M191" s="2100"/>
      <c r="N191" s="2100"/>
      <c r="O191" s="2100"/>
      <c r="P191" s="2100"/>
      <c r="Q191" s="2100"/>
      <c r="R191" s="2100"/>
      <c r="S191" s="2199"/>
      <c r="T191" s="2199"/>
    </row>
    <row r="192" spans="1:20" s="2114" customFormat="1">
      <c r="A192" s="2199"/>
      <c r="B192" s="2199"/>
      <c r="C192" s="2199"/>
      <c r="D192" s="2100"/>
      <c r="E192" s="2100"/>
      <c r="F192" s="2100"/>
      <c r="G192" s="2100"/>
      <c r="H192" s="2100"/>
      <c r="I192" s="2100"/>
      <c r="J192" s="2100"/>
      <c r="K192" s="2100"/>
      <c r="L192" s="2100"/>
      <c r="M192" s="2100"/>
      <c r="N192" s="2100"/>
      <c r="O192" s="2100"/>
      <c r="P192" s="2100"/>
      <c r="Q192" s="2100"/>
      <c r="R192" s="2100"/>
      <c r="S192" s="2199"/>
      <c r="T192" s="2199"/>
    </row>
    <row r="193" spans="1:20" s="2114" customFormat="1">
      <c r="A193" s="2199"/>
      <c r="B193" s="2199"/>
      <c r="C193" s="2199"/>
      <c r="D193" s="2100"/>
      <c r="E193" s="2100"/>
      <c r="F193" s="2100"/>
      <c r="G193" s="2100"/>
      <c r="H193" s="2100"/>
      <c r="I193" s="2100"/>
      <c r="J193" s="2100"/>
      <c r="K193" s="2100"/>
      <c r="L193" s="2100"/>
      <c r="M193" s="2100"/>
      <c r="N193" s="2100"/>
      <c r="O193" s="2100"/>
      <c r="P193" s="2100"/>
      <c r="Q193" s="2100"/>
      <c r="R193" s="2100"/>
      <c r="S193" s="2199"/>
      <c r="T193" s="2199"/>
    </row>
    <row r="194" spans="1:20" s="2114" customFormat="1">
      <c r="A194" s="2199"/>
      <c r="B194" s="2199"/>
      <c r="C194" s="2199"/>
      <c r="D194" s="2100"/>
      <c r="E194" s="2100"/>
      <c r="F194" s="2100"/>
      <c r="G194" s="2100"/>
      <c r="H194" s="2100"/>
      <c r="I194" s="2100"/>
      <c r="J194" s="2100"/>
      <c r="K194" s="2100"/>
      <c r="L194" s="2100"/>
      <c r="M194" s="2100"/>
      <c r="N194" s="2100"/>
      <c r="O194" s="2100"/>
      <c r="P194" s="2100"/>
      <c r="Q194" s="2100"/>
      <c r="R194" s="2100"/>
      <c r="S194" s="2199"/>
      <c r="T194" s="2199"/>
    </row>
    <row r="195" spans="1:20" s="2114" customFormat="1">
      <c r="A195" s="2199"/>
      <c r="B195" s="2199"/>
      <c r="C195" s="2199"/>
      <c r="D195" s="2100"/>
      <c r="E195" s="2100"/>
      <c r="F195" s="2100"/>
      <c r="G195" s="2100"/>
      <c r="H195" s="2100"/>
      <c r="I195" s="2100"/>
      <c r="J195" s="2100"/>
      <c r="K195" s="2100"/>
      <c r="L195" s="2100"/>
      <c r="M195" s="2100"/>
      <c r="N195" s="2100"/>
      <c r="O195" s="2100"/>
      <c r="P195" s="2100"/>
      <c r="Q195" s="2100"/>
      <c r="R195" s="2100"/>
      <c r="S195" s="2199"/>
      <c r="T195" s="2199"/>
    </row>
    <row r="196" spans="1:20" s="2114" customFormat="1">
      <c r="A196" s="2199"/>
      <c r="B196" s="2199"/>
      <c r="C196" s="2199"/>
      <c r="D196" s="2100"/>
      <c r="E196" s="2100"/>
      <c r="F196" s="2100"/>
      <c r="G196" s="2100"/>
      <c r="H196" s="2100"/>
      <c r="I196" s="2100"/>
      <c r="J196" s="2100"/>
      <c r="K196" s="2100"/>
      <c r="L196" s="2100"/>
      <c r="M196" s="2100"/>
      <c r="N196" s="2100"/>
      <c r="O196" s="2100"/>
      <c r="P196" s="2100"/>
      <c r="Q196" s="2100"/>
      <c r="R196" s="2100"/>
      <c r="S196" s="2199"/>
      <c r="T196" s="2199"/>
    </row>
    <row r="197" spans="1:20" s="2114" customFormat="1">
      <c r="A197" s="2199"/>
      <c r="B197" s="2199"/>
      <c r="C197" s="2199"/>
      <c r="D197" s="2100"/>
      <c r="E197" s="2100"/>
      <c r="F197" s="2100"/>
      <c r="G197" s="2100"/>
      <c r="H197" s="2100"/>
      <c r="I197" s="2100"/>
      <c r="J197" s="2100"/>
      <c r="K197" s="2100"/>
      <c r="L197" s="2100"/>
      <c r="M197" s="2100"/>
      <c r="N197" s="2100"/>
      <c r="O197" s="2100"/>
      <c r="P197" s="2100"/>
      <c r="Q197" s="2100"/>
      <c r="R197" s="2100"/>
      <c r="S197" s="2199"/>
      <c r="T197" s="2199"/>
    </row>
    <row r="198" spans="1:20" s="2114" customFormat="1">
      <c r="A198" s="2199"/>
      <c r="B198" s="2199"/>
      <c r="C198" s="2199"/>
      <c r="D198" s="2100"/>
      <c r="E198" s="2100"/>
      <c r="F198" s="2100"/>
      <c r="G198" s="2100"/>
      <c r="H198" s="2100"/>
      <c r="I198" s="2100"/>
      <c r="J198" s="2100"/>
      <c r="K198" s="2100"/>
      <c r="L198" s="2100"/>
      <c r="M198" s="2100"/>
      <c r="N198" s="2100"/>
      <c r="O198" s="2100"/>
      <c r="P198" s="2100"/>
      <c r="Q198" s="2100"/>
      <c r="R198" s="2100"/>
      <c r="S198" s="2199"/>
      <c r="T198" s="2199"/>
    </row>
    <row r="199" spans="1:20" s="2114" customFormat="1">
      <c r="A199" s="2199"/>
      <c r="B199" s="2199"/>
      <c r="C199" s="2199"/>
      <c r="D199" s="2100"/>
      <c r="E199" s="2100"/>
      <c r="F199" s="2100"/>
      <c r="G199" s="2100"/>
      <c r="H199" s="2100"/>
      <c r="I199" s="2100"/>
      <c r="J199" s="2100"/>
      <c r="K199" s="2100"/>
      <c r="L199" s="2100"/>
      <c r="M199" s="2100"/>
      <c r="N199" s="2100"/>
      <c r="O199" s="2100"/>
      <c r="P199" s="2100"/>
      <c r="Q199" s="2100"/>
      <c r="R199" s="2100"/>
      <c r="S199" s="2199"/>
      <c r="T199" s="2199"/>
    </row>
    <row r="200" spans="1:20" s="2114" customFormat="1">
      <c r="A200" s="2199"/>
      <c r="B200" s="2199"/>
      <c r="C200" s="2199"/>
      <c r="D200" s="2100"/>
      <c r="E200" s="2100"/>
      <c r="F200" s="2100"/>
      <c r="G200" s="2100"/>
      <c r="H200" s="2100"/>
      <c r="I200" s="2100"/>
      <c r="J200" s="2100"/>
      <c r="K200" s="2100"/>
      <c r="L200" s="2100"/>
      <c r="M200" s="2100"/>
      <c r="N200" s="2100"/>
      <c r="O200" s="2100"/>
      <c r="P200" s="2100"/>
      <c r="Q200" s="2100"/>
      <c r="R200" s="2100"/>
      <c r="S200" s="2199"/>
      <c r="T200" s="2199"/>
    </row>
    <row r="201" spans="1:20" s="2114" customFormat="1">
      <c r="A201" s="2199"/>
      <c r="B201" s="2199"/>
      <c r="C201" s="2199"/>
      <c r="D201" s="2100"/>
      <c r="E201" s="2100"/>
      <c r="F201" s="2100"/>
      <c r="G201" s="2100"/>
      <c r="H201" s="2100"/>
      <c r="I201" s="2100"/>
      <c r="J201" s="2100"/>
      <c r="K201" s="2100"/>
      <c r="L201" s="2100"/>
      <c r="M201" s="2100"/>
      <c r="N201" s="2100"/>
      <c r="O201" s="2100"/>
      <c r="P201" s="2100"/>
      <c r="Q201" s="2100"/>
      <c r="R201" s="2100"/>
      <c r="S201" s="2199"/>
      <c r="T201" s="2199"/>
    </row>
    <row r="202" spans="1:20" s="2114" customFormat="1">
      <c r="A202" s="2199"/>
      <c r="B202" s="2199"/>
      <c r="C202" s="2199"/>
      <c r="D202" s="2100"/>
      <c r="E202" s="2100"/>
      <c r="F202" s="2100"/>
      <c r="G202" s="2100"/>
      <c r="H202" s="2100"/>
      <c r="I202" s="2100"/>
      <c r="J202" s="2100"/>
      <c r="K202" s="2100"/>
      <c r="L202" s="2100"/>
      <c r="M202" s="2100"/>
      <c r="N202" s="2100"/>
      <c r="O202" s="2100"/>
      <c r="P202" s="2100"/>
      <c r="Q202" s="2100"/>
      <c r="R202" s="2100"/>
      <c r="S202" s="2199"/>
      <c r="T202" s="2199"/>
    </row>
    <row r="203" spans="1:20" s="2114" customFormat="1">
      <c r="A203" s="2199"/>
      <c r="B203" s="2199"/>
      <c r="C203" s="2199"/>
      <c r="D203" s="2100"/>
      <c r="E203" s="2100"/>
      <c r="F203" s="2100"/>
      <c r="G203" s="2100"/>
      <c r="H203" s="2100"/>
      <c r="I203" s="2100"/>
      <c r="J203" s="2100"/>
      <c r="K203" s="2100"/>
      <c r="L203" s="2100"/>
      <c r="M203" s="2100"/>
      <c r="N203" s="2100"/>
      <c r="O203" s="2100"/>
      <c r="P203" s="2100"/>
      <c r="Q203" s="2100"/>
      <c r="R203" s="2100"/>
      <c r="S203" s="2199"/>
      <c r="T203" s="2199"/>
    </row>
    <row r="204" spans="1:20" s="2114" customFormat="1">
      <c r="A204" s="2199"/>
      <c r="B204" s="2199"/>
      <c r="C204" s="2199"/>
      <c r="D204" s="2100"/>
      <c r="E204" s="2100"/>
      <c r="F204" s="2100"/>
      <c r="G204" s="2100"/>
      <c r="H204" s="2100"/>
      <c r="I204" s="2100"/>
      <c r="J204" s="2100"/>
      <c r="K204" s="2100"/>
      <c r="L204" s="2100"/>
      <c r="M204" s="2100"/>
      <c r="N204" s="2100"/>
      <c r="O204" s="2100"/>
      <c r="P204" s="2100"/>
      <c r="Q204" s="2100"/>
      <c r="R204" s="2100"/>
      <c r="S204" s="2199"/>
      <c r="T204" s="2199"/>
    </row>
    <row r="205" spans="1:20" s="2114" customFormat="1">
      <c r="A205" s="2199"/>
      <c r="B205" s="2199"/>
      <c r="C205" s="2199"/>
      <c r="D205" s="2100"/>
      <c r="E205" s="2100"/>
      <c r="F205" s="2100"/>
      <c r="G205" s="2100"/>
      <c r="H205" s="2100"/>
      <c r="I205" s="2100"/>
      <c r="J205" s="2100"/>
      <c r="K205" s="2100"/>
      <c r="L205" s="2100"/>
      <c r="M205" s="2100"/>
      <c r="N205" s="2100"/>
      <c r="O205" s="2100"/>
      <c r="P205" s="2100"/>
      <c r="Q205" s="2100"/>
      <c r="R205" s="2100"/>
      <c r="S205" s="2199"/>
      <c r="T205" s="2199"/>
    </row>
    <row r="206" spans="1:20" s="2114" customFormat="1">
      <c r="A206" s="2199"/>
      <c r="B206" s="2199"/>
      <c r="C206" s="2199"/>
      <c r="D206" s="2100"/>
      <c r="E206" s="2100"/>
      <c r="F206" s="2100"/>
      <c r="G206" s="2100"/>
      <c r="H206" s="2100"/>
      <c r="I206" s="2100"/>
      <c r="J206" s="2100"/>
      <c r="K206" s="2100"/>
      <c r="L206" s="2100"/>
      <c r="M206" s="2100"/>
      <c r="N206" s="2100"/>
      <c r="O206" s="2100"/>
      <c r="P206" s="2100"/>
      <c r="Q206" s="2100"/>
      <c r="R206" s="2100"/>
      <c r="S206" s="2199"/>
      <c r="T206" s="2199"/>
    </row>
    <row r="207" spans="1:20" s="2114" customFormat="1">
      <c r="A207" s="2199"/>
      <c r="B207" s="2199"/>
      <c r="C207" s="2199"/>
      <c r="D207" s="2100"/>
      <c r="E207" s="2100"/>
      <c r="F207" s="2100"/>
      <c r="G207" s="2100"/>
      <c r="H207" s="2100"/>
      <c r="I207" s="2100"/>
      <c r="J207" s="2100"/>
      <c r="K207" s="2100"/>
      <c r="L207" s="2100"/>
      <c r="M207" s="2100"/>
      <c r="N207" s="2100"/>
      <c r="O207" s="2100"/>
      <c r="P207" s="2100"/>
      <c r="Q207" s="2100"/>
      <c r="R207" s="2100"/>
      <c r="S207" s="2199"/>
      <c r="T207" s="2199"/>
    </row>
    <row r="208" spans="1:20" s="2114" customFormat="1">
      <c r="A208" s="2199"/>
      <c r="B208" s="2199"/>
      <c r="C208" s="2199"/>
      <c r="D208" s="2100"/>
      <c r="E208" s="2100"/>
      <c r="F208" s="2100"/>
      <c r="G208" s="2100"/>
      <c r="H208" s="2100"/>
      <c r="I208" s="2100"/>
      <c r="J208" s="2100"/>
      <c r="K208" s="2100"/>
      <c r="L208" s="2100"/>
      <c r="M208" s="2100"/>
      <c r="N208" s="2100"/>
      <c r="O208" s="2100"/>
      <c r="P208" s="2100"/>
      <c r="Q208" s="2100"/>
      <c r="R208" s="2100"/>
      <c r="S208" s="2199"/>
      <c r="T208" s="2199"/>
    </row>
    <row r="209" spans="1:20" s="2114" customFormat="1">
      <c r="A209" s="2199"/>
      <c r="B209" s="2199"/>
      <c r="C209" s="2199"/>
      <c r="D209" s="2100"/>
      <c r="E209" s="2100"/>
      <c r="F209" s="2100"/>
      <c r="G209" s="2100"/>
      <c r="H209" s="2100"/>
      <c r="I209" s="2100"/>
      <c r="J209" s="2100"/>
      <c r="K209" s="2100"/>
      <c r="L209" s="2100"/>
      <c r="M209" s="2100"/>
      <c r="N209" s="2100"/>
      <c r="O209" s="2100"/>
      <c r="P209" s="2100"/>
      <c r="Q209" s="2100"/>
      <c r="R209" s="2100"/>
      <c r="S209" s="2199"/>
      <c r="T209" s="2199"/>
    </row>
    <row r="210" spans="1:20" s="2114" customFormat="1">
      <c r="A210" s="2199"/>
      <c r="B210" s="2199"/>
      <c r="C210" s="2199"/>
      <c r="D210" s="2100"/>
      <c r="E210" s="2100"/>
      <c r="F210" s="2100"/>
      <c r="G210" s="2100"/>
      <c r="H210" s="2100"/>
      <c r="I210" s="2100"/>
      <c r="J210" s="2100"/>
      <c r="K210" s="2100"/>
      <c r="L210" s="2100"/>
      <c r="M210" s="2100"/>
      <c r="N210" s="2100"/>
      <c r="O210" s="2100"/>
      <c r="P210" s="2100"/>
      <c r="Q210" s="2100"/>
      <c r="R210" s="2100"/>
      <c r="S210" s="2199"/>
      <c r="T210" s="2199"/>
    </row>
    <row r="211" spans="1:20" s="2114" customFormat="1">
      <c r="A211" s="2199"/>
      <c r="B211" s="2199"/>
      <c r="C211" s="2199"/>
      <c r="D211" s="2100"/>
      <c r="E211" s="2100"/>
      <c r="F211" s="2100"/>
      <c r="G211" s="2100"/>
      <c r="H211" s="2100"/>
      <c r="I211" s="2100"/>
      <c r="J211" s="2100"/>
      <c r="K211" s="2100"/>
      <c r="L211" s="2100"/>
      <c r="M211" s="2100"/>
      <c r="N211" s="2100"/>
      <c r="O211" s="2100"/>
      <c r="P211" s="2100"/>
      <c r="Q211" s="2100"/>
      <c r="R211" s="2100"/>
      <c r="S211" s="2199"/>
      <c r="T211" s="2199"/>
    </row>
    <row r="212" spans="1:20" s="2114" customFormat="1">
      <c r="A212" s="2199"/>
      <c r="B212" s="2199"/>
      <c r="C212" s="2199"/>
      <c r="D212" s="2100"/>
      <c r="E212" s="2100"/>
      <c r="F212" s="2100"/>
      <c r="G212" s="2100"/>
      <c r="H212" s="2100"/>
      <c r="I212" s="2100"/>
      <c r="J212" s="2100"/>
      <c r="K212" s="2100"/>
      <c r="L212" s="2100"/>
      <c r="M212" s="2100"/>
      <c r="N212" s="2100"/>
      <c r="O212" s="2100"/>
      <c r="P212" s="2100"/>
      <c r="Q212" s="2100"/>
      <c r="R212" s="2100"/>
      <c r="S212" s="2199"/>
      <c r="T212" s="2199"/>
    </row>
    <row r="213" spans="1:20" s="2114" customFormat="1">
      <c r="A213" s="2199"/>
      <c r="B213" s="2199"/>
      <c r="C213" s="2199"/>
      <c r="D213" s="2100"/>
      <c r="E213" s="2100"/>
      <c r="F213" s="2100"/>
      <c r="G213" s="2100"/>
      <c r="H213" s="2100"/>
      <c r="I213" s="2100"/>
      <c r="J213" s="2100"/>
      <c r="K213" s="2100"/>
      <c r="L213" s="2100"/>
      <c r="M213" s="2100"/>
      <c r="N213" s="2100"/>
      <c r="O213" s="2100"/>
      <c r="P213" s="2100"/>
      <c r="Q213" s="2100"/>
      <c r="R213" s="2100"/>
      <c r="S213" s="2199"/>
      <c r="T213" s="2199"/>
    </row>
    <row r="214" spans="1:20" s="2114" customFormat="1">
      <c r="A214" s="2199"/>
      <c r="B214" s="2199"/>
      <c r="C214" s="2199"/>
      <c r="D214" s="2100"/>
      <c r="E214" s="2100"/>
      <c r="F214" s="2100"/>
      <c r="G214" s="2100"/>
      <c r="H214" s="2100"/>
      <c r="I214" s="2100"/>
      <c r="J214" s="2100"/>
      <c r="K214" s="2100"/>
      <c r="L214" s="2100"/>
      <c r="M214" s="2100"/>
      <c r="N214" s="2100"/>
      <c r="O214" s="2100"/>
      <c r="P214" s="2100"/>
      <c r="Q214" s="2100"/>
      <c r="R214" s="2100"/>
      <c r="S214" s="2199"/>
      <c r="T214" s="2199"/>
    </row>
    <row r="215" spans="1:20" s="2114" customFormat="1">
      <c r="A215" s="2199"/>
      <c r="B215" s="2199"/>
      <c r="C215" s="2199"/>
      <c r="D215" s="2100"/>
      <c r="E215" s="2100"/>
      <c r="F215" s="2100"/>
      <c r="G215" s="2100"/>
      <c r="H215" s="2100"/>
      <c r="I215" s="2100"/>
      <c r="J215" s="2100"/>
      <c r="K215" s="2100"/>
      <c r="L215" s="2100"/>
      <c r="M215" s="2100"/>
      <c r="N215" s="2100"/>
      <c r="O215" s="2100"/>
      <c r="P215" s="2100"/>
      <c r="Q215" s="2100"/>
      <c r="R215" s="2100"/>
      <c r="S215" s="2199"/>
      <c r="T215" s="2199"/>
    </row>
    <row r="216" spans="1:20" s="2114" customFormat="1">
      <c r="A216" s="2100"/>
      <c r="B216" s="2199"/>
      <c r="C216" s="2199"/>
      <c r="D216" s="2100"/>
      <c r="E216" s="2100"/>
      <c r="F216" s="2100"/>
      <c r="G216" s="2100"/>
      <c r="H216" s="2100"/>
      <c r="I216" s="2100"/>
      <c r="J216" s="2100"/>
      <c r="K216" s="2100"/>
      <c r="L216" s="2100"/>
      <c r="M216" s="2100"/>
      <c r="N216" s="2100"/>
      <c r="O216" s="2100"/>
      <c r="P216" s="2100"/>
      <c r="Q216" s="2100"/>
      <c r="R216" s="2100"/>
      <c r="S216" s="2199"/>
      <c r="T216" s="2199"/>
    </row>
    <row r="217" spans="1:20" s="2114" customFormat="1">
      <c r="A217" s="2100"/>
      <c r="B217" s="2199"/>
      <c r="C217" s="2199"/>
      <c r="D217" s="2100"/>
      <c r="E217" s="2100"/>
      <c r="F217" s="2100"/>
      <c r="G217" s="2100"/>
      <c r="H217" s="2100"/>
      <c r="I217" s="2100"/>
      <c r="J217" s="2100"/>
      <c r="K217" s="2100"/>
      <c r="L217" s="2100"/>
      <c r="M217" s="2100"/>
      <c r="N217" s="2100"/>
      <c r="O217" s="2100"/>
      <c r="P217" s="2100"/>
      <c r="Q217" s="2100"/>
      <c r="R217" s="2100"/>
      <c r="S217" s="2199"/>
      <c r="T217" s="2199"/>
    </row>
  </sheetData>
  <mergeCells count="331">
    <mergeCell ref="R84:S85"/>
    <mergeCell ref="T84:T85"/>
    <mergeCell ref="W85:AE95"/>
    <mergeCell ref="B87:T87"/>
    <mergeCell ref="B88:T88"/>
    <mergeCell ref="T82:T83"/>
    <mergeCell ref="A84:E85"/>
    <mergeCell ref="F84:G85"/>
    <mergeCell ref="H84:H85"/>
    <mergeCell ref="I84:J85"/>
    <mergeCell ref="K84:K85"/>
    <mergeCell ref="L84:M85"/>
    <mergeCell ref="N84:N85"/>
    <mergeCell ref="O84:P85"/>
    <mergeCell ref="Q84:Q85"/>
    <mergeCell ref="K82:K83"/>
    <mergeCell ref="L82:M83"/>
    <mergeCell ref="N82:N83"/>
    <mergeCell ref="O82:P83"/>
    <mergeCell ref="Q82:Q83"/>
    <mergeCell ref="R82:S83"/>
    <mergeCell ref="L80:M81"/>
    <mergeCell ref="N80:N81"/>
    <mergeCell ref="O80:P81"/>
    <mergeCell ref="Q80:Q81"/>
    <mergeCell ref="R80:S81"/>
    <mergeCell ref="T80:T81"/>
    <mergeCell ref="A80:B83"/>
    <mergeCell ref="C80:E81"/>
    <mergeCell ref="F80:G81"/>
    <mergeCell ref="H80:H81"/>
    <mergeCell ref="I80:J81"/>
    <mergeCell ref="K80:K81"/>
    <mergeCell ref="C82:E83"/>
    <mergeCell ref="F82:G83"/>
    <mergeCell ref="H82:H83"/>
    <mergeCell ref="I82:J83"/>
    <mergeCell ref="R71:R72"/>
    <mergeCell ref="S71:S72"/>
    <mergeCell ref="T71:T72"/>
    <mergeCell ref="A78:B79"/>
    <mergeCell ref="C78:E79"/>
    <mergeCell ref="F78:H79"/>
    <mergeCell ref="I78:K79"/>
    <mergeCell ref="L78:N79"/>
    <mergeCell ref="O78:Q79"/>
    <mergeCell ref="R78:T79"/>
    <mergeCell ref="L71:L72"/>
    <mergeCell ref="M71:M72"/>
    <mergeCell ref="N71:N72"/>
    <mergeCell ref="O71:O72"/>
    <mergeCell ref="P71:P72"/>
    <mergeCell ref="Q71:Q72"/>
    <mergeCell ref="T69:T70"/>
    <mergeCell ref="A71:C72"/>
    <mergeCell ref="D71:D72"/>
    <mergeCell ref="E71:E72"/>
    <mergeCell ref="F71:F72"/>
    <mergeCell ref="G71:G72"/>
    <mergeCell ref="H71:H72"/>
    <mergeCell ref="I71:I72"/>
    <mergeCell ref="J71:J72"/>
    <mergeCell ref="K71:K72"/>
    <mergeCell ref="N69:N70"/>
    <mergeCell ref="O69:O70"/>
    <mergeCell ref="P69:P70"/>
    <mergeCell ref="Q69:Q70"/>
    <mergeCell ref="R69:R70"/>
    <mergeCell ref="S69:S70"/>
    <mergeCell ref="H69:H70"/>
    <mergeCell ref="I69:I70"/>
    <mergeCell ref="J69:J70"/>
    <mergeCell ref="K69:K70"/>
    <mergeCell ref="L69:L70"/>
    <mergeCell ref="M69:M70"/>
    <mergeCell ref="P67:P68"/>
    <mergeCell ref="Q67:Q68"/>
    <mergeCell ref="R67:R68"/>
    <mergeCell ref="S67:S68"/>
    <mergeCell ref="T67:T68"/>
    <mergeCell ref="B69:C70"/>
    <mergeCell ref="D69:D70"/>
    <mergeCell ref="E69:E70"/>
    <mergeCell ref="F69:F70"/>
    <mergeCell ref="G69:G70"/>
    <mergeCell ref="J67:J68"/>
    <mergeCell ref="K67:K68"/>
    <mergeCell ref="L67:L68"/>
    <mergeCell ref="M67:M68"/>
    <mergeCell ref="N67:N68"/>
    <mergeCell ref="O67:O68"/>
    <mergeCell ref="T65:T66"/>
    <mergeCell ref="B66:C66"/>
    <mergeCell ref="A67:A70"/>
    <mergeCell ref="B67:C68"/>
    <mergeCell ref="D67:D68"/>
    <mergeCell ref="E67:E68"/>
    <mergeCell ref="F67:F68"/>
    <mergeCell ref="G67:G68"/>
    <mergeCell ref="H67:H68"/>
    <mergeCell ref="I67:I68"/>
    <mergeCell ref="H65:I65"/>
    <mergeCell ref="J65:K65"/>
    <mergeCell ref="L65:M65"/>
    <mergeCell ref="N65:O65"/>
    <mergeCell ref="P65:Q65"/>
    <mergeCell ref="R65:S65"/>
    <mergeCell ref="B59:T59"/>
    <mergeCell ref="A64:A66"/>
    <mergeCell ref="B64:C64"/>
    <mergeCell ref="D64:G64"/>
    <mergeCell ref="H64:K64"/>
    <mergeCell ref="L64:O64"/>
    <mergeCell ref="P64:T64"/>
    <mergeCell ref="B65:C65"/>
    <mergeCell ref="D65:E65"/>
    <mergeCell ref="F65:G65"/>
    <mergeCell ref="A54:G54"/>
    <mergeCell ref="I54:J54"/>
    <mergeCell ref="A55:G55"/>
    <mergeCell ref="I55:J55"/>
    <mergeCell ref="B57:T57"/>
    <mergeCell ref="B58:T58"/>
    <mergeCell ref="A51:G51"/>
    <mergeCell ref="I51:J51"/>
    <mergeCell ref="A52:G52"/>
    <mergeCell ref="I52:J52"/>
    <mergeCell ref="A53:G53"/>
    <mergeCell ref="I53:J53"/>
    <mergeCell ref="Q39:T40"/>
    <mergeCell ref="B42:T42"/>
    <mergeCell ref="B43:T43"/>
    <mergeCell ref="A49:G50"/>
    <mergeCell ref="H49:K50"/>
    <mergeCell ref="L49:T49"/>
    <mergeCell ref="L50:N50"/>
    <mergeCell ref="O50:Q50"/>
    <mergeCell ref="R50:T50"/>
    <mergeCell ref="A39:B40"/>
    <mergeCell ref="C39:D40"/>
    <mergeCell ref="E39:H40"/>
    <mergeCell ref="I39:J40"/>
    <mergeCell ref="K39:N40"/>
    <mergeCell ref="O39:P40"/>
    <mergeCell ref="Q37:T37"/>
    <mergeCell ref="A38:B38"/>
    <mergeCell ref="C38:D38"/>
    <mergeCell ref="E38:H38"/>
    <mergeCell ref="I38:J38"/>
    <mergeCell ref="K38:N38"/>
    <mergeCell ref="O38:P38"/>
    <mergeCell ref="Q38:T38"/>
    <mergeCell ref="A37:B37"/>
    <mergeCell ref="C37:D37"/>
    <mergeCell ref="E37:H37"/>
    <mergeCell ref="I37:J37"/>
    <mergeCell ref="K37:N37"/>
    <mergeCell ref="O37:P37"/>
    <mergeCell ref="C35:H35"/>
    <mergeCell ref="I35:N35"/>
    <mergeCell ref="O35:T35"/>
    <mergeCell ref="C36:D36"/>
    <mergeCell ref="E36:H36"/>
    <mergeCell ref="I36:J36"/>
    <mergeCell ref="K36:N36"/>
    <mergeCell ref="O36:P36"/>
    <mergeCell ref="Q36:T36"/>
    <mergeCell ref="Q24:R25"/>
    <mergeCell ref="S24:T25"/>
    <mergeCell ref="B27:T27"/>
    <mergeCell ref="B28:T28"/>
    <mergeCell ref="B29:T29"/>
    <mergeCell ref="B30:T30"/>
    <mergeCell ref="O23:P23"/>
    <mergeCell ref="Q23:R23"/>
    <mergeCell ref="S23:T23"/>
    <mergeCell ref="B24:D25"/>
    <mergeCell ref="E24:F25"/>
    <mergeCell ref="G24:H25"/>
    <mergeCell ref="I24:J25"/>
    <mergeCell ref="K24:L25"/>
    <mergeCell ref="M24:N25"/>
    <mergeCell ref="O24:P25"/>
    <mergeCell ref="C23:D23"/>
    <mergeCell ref="E23:F23"/>
    <mergeCell ref="G23:H23"/>
    <mergeCell ref="I23:J23"/>
    <mergeCell ref="K23:L23"/>
    <mergeCell ref="M23:N23"/>
    <mergeCell ref="S21:T21"/>
    <mergeCell ref="C22:D22"/>
    <mergeCell ref="E22:F22"/>
    <mergeCell ref="G22:H22"/>
    <mergeCell ref="I22:J22"/>
    <mergeCell ref="K22:L22"/>
    <mergeCell ref="M22:N22"/>
    <mergeCell ref="O22:P22"/>
    <mergeCell ref="Q22:R22"/>
    <mergeCell ref="S22:T22"/>
    <mergeCell ref="S20:T20"/>
    <mergeCell ref="B21:B23"/>
    <mergeCell ref="C21:D21"/>
    <mergeCell ref="E21:F21"/>
    <mergeCell ref="G21:H21"/>
    <mergeCell ref="I21:J21"/>
    <mergeCell ref="K21:L21"/>
    <mergeCell ref="M21:N21"/>
    <mergeCell ref="O21:P21"/>
    <mergeCell ref="Q21:R21"/>
    <mergeCell ref="Q19:R19"/>
    <mergeCell ref="S19:T19"/>
    <mergeCell ref="C20:D20"/>
    <mergeCell ref="E20:F20"/>
    <mergeCell ref="G20:H20"/>
    <mergeCell ref="I20:J20"/>
    <mergeCell ref="K20:L20"/>
    <mergeCell ref="M20:N20"/>
    <mergeCell ref="O20:P20"/>
    <mergeCell ref="Q20:R20"/>
    <mergeCell ref="O18:P18"/>
    <mergeCell ref="Q18:R18"/>
    <mergeCell ref="S18:T18"/>
    <mergeCell ref="C19:D19"/>
    <mergeCell ref="E19:F19"/>
    <mergeCell ref="G19:H19"/>
    <mergeCell ref="I19:J19"/>
    <mergeCell ref="K19:L19"/>
    <mergeCell ref="M19:N19"/>
    <mergeCell ref="O19:P19"/>
    <mergeCell ref="O16:P17"/>
    <mergeCell ref="Q16:R17"/>
    <mergeCell ref="S16:T17"/>
    <mergeCell ref="B18:B20"/>
    <mergeCell ref="C18:D18"/>
    <mergeCell ref="E18:F18"/>
    <mergeCell ref="G18:H18"/>
    <mergeCell ref="I18:J18"/>
    <mergeCell ref="K18:L18"/>
    <mergeCell ref="M18:N18"/>
    <mergeCell ref="B16:D17"/>
    <mergeCell ref="E16:F17"/>
    <mergeCell ref="G16:H17"/>
    <mergeCell ref="I16:J17"/>
    <mergeCell ref="K16:L17"/>
    <mergeCell ref="M16:N17"/>
    <mergeCell ref="S14:T14"/>
    <mergeCell ref="C15:D15"/>
    <mergeCell ref="E15:F15"/>
    <mergeCell ref="G15:H15"/>
    <mergeCell ref="I15:J15"/>
    <mergeCell ref="K15:L15"/>
    <mergeCell ref="M15:N15"/>
    <mergeCell ref="O15:P15"/>
    <mergeCell ref="Q15:R15"/>
    <mergeCell ref="S15:T15"/>
    <mergeCell ref="Q13:R13"/>
    <mergeCell ref="S13:T13"/>
    <mergeCell ref="C14:D14"/>
    <mergeCell ref="E14:F14"/>
    <mergeCell ref="G14:H14"/>
    <mergeCell ref="I14:J14"/>
    <mergeCell ref="K14:L14"/>
    <mergeCell ref="M14:N14"/>
    <mergeCell ref="O14:P14"/>
    <mergeCell ref="Q14:R14"/>
    <mergeCell ref="O12:P12"/>
    <mergeCell ref="Q12:R12"/>
    <mergeCell ref="S12:T12"/>
    <mergeCell ref="C13:D13"/>
    <mergeCell ref="E13:F13"/>
    <mergeCell ref="G13:H13"/>
    <mergeCell ref="I13:J13"/>
    <mergeCell ref="K13:L13"/>
    <mergeCell ref="M13:N13"/>
    <mergeCell ref="O13:P13"/>
    <mergeCell ref="O11:P11"/>
    <mergeCell ref="Q11:R11"/>
    <mergeCell ref="S11:T11"/>
    <mergeCell ref="B12:B15"/>
    <mergeCell ref="C12:D12"/>
    <mergeCell ref="E12:F12"/>
    <mergeCell ref="G12:H12"/>
    <mergeCell ref="I12:J12"/>
    <mergeCell ref="K12:L12"/>
    <mergeCell ref="M12:N12"/>
    <mergeCell ref="C11:D11"/>
    <mergeCell ref="E11:F11"/>
    <mergeCell ref="G11:H11"/>
    <mergeCell ref="I11:J11"/>
    <mergeCell ref="K11:L11"/>
    <mergeCell ref="M11:N11"/>
    <mergeCell ref="S9:T9"/>
    <mergeCell ref="C10:D10"/>
    <mergeCell ref="E10:F10"/>
    <mergeCell ref="G10:H10"/>
    <mergeCell ref="I10:J10"/>
    <mergeCell ref="K10:L10"/>
    <mergeCell ref="M10:N10"/>
    <mergeCell ref="O10:P10"/>
    <mergeCell ref="Q10:R10"/>
    <mergeCell ref="S10:T10"/>
    <mergeCell ref="Q8:R8"/>
    <mergeCell ref="S8:T8"/>
    <mergeCell ref="C9:D9"/>
    <mergeCell ref="E9:F9"/>
    <mergeCell ref="G9:H9"/>
    <mergeCell ref="I9:J9"/>
    <mergeCell ref="K9:L9"/>
    <mergeCell ref="M9:N9"/>
    <mergeCell ref="O9:P9"/>
    <mergeCell ref="Q9:R9"/>
    <mergeCell ref="Q7:R7"/>
    <mergeCell ref="S7:T7"/>
    <mergeCell ref="B8:B11"/>
    <mergeCell ref="C8:D8"/>
    <mergeCell ref="E8:F8"/>
    <mergeCell ref="G8:H8"/>
    <mergeCell ref="I8:J8"/>
    <mergeCell ref="K8:L8"/>
    <mergeCell ref="M8:N8"/>
    <mergeCell ref="O8:P8"/>
    <mergeCell ref="E6:J6"/>
    <mergeCell ref="K6:P6"/>
    <mergeCell ref="Q6:R6"/>
    <mergeCell ref="S6:T6"/>
    <mergeCell ref="E7:F7"/>
    <mergeCell ref="G7:H7"/>
    <mergeCell ref="I7:J7"/>
    <mergeCell ref="K7:L7"/>
    <mergeCell ref="M7:N7"/>
    <mergeCell ref="O7:P7"/>
  </mergeCells>
  <phoneticPr fontId="3"/>
  <pageMargins left="0.78700000000000003" right="0.55000000000000004" top="0.98399999999999999" bottom="0.69" header="0.51200000000000001" footer="0.51200000000000001"/>
  <pageSetup paperSize="9" orientation="portrait" r:id="rId1"/>
  <headerFooter alignWithMargins="0"/>
  <rowBreaks count="1" manualBreakCount="1">
    <brk id="44" max="1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C479E-9A74-43A7-8A0E-31C9918EE58E}">
  <sheetPr>
    <tabColor theme="9" tint="0.59999389629810485"/>
  </sheetPr>
  <dimension ref="A1:P54"/>
  <sheetViews>
    <sheetView view="pageBreakPreview" zoomScaleNormal="100" zoomScaleSheetLayoutView="100" workbookViewId="0"/>
  </sheetViews>
  <sheetFormatPr defaultRowHeight="13.5"/>
  <cols>
    <col min="1" max="1" width="6.75" style="2413" customWidth="1"/>
    <col min="2" max="2" width="3.125" style="2413" customWidth="1"/>
    <col min="3" max="3" width="3.625" style="2413" customWidth="1"/>
    <col min="4" max="4" width="5" style="2413" customWidth="1"/>
    <col min="5" max="14" width="6.75" style="2413" customWidth="1"/>
    <col min="15" max="256" width="9" style="2413"/>
    <col min="257" max="257" width="6.75" style="2413" customWidth="1"/>
    <col min="258" max="258" width="3.125" style="2413" customWidth="1"/>
    <col min="259" max="259" width="3.625" style="2413" customWidth="1"/>
    <col min="260" max="260" width="5" style="2413" customWidth="1"/>
    <col min="261" max="270" width="6.75" style="2413" customWidth="1"/>
    <col min="271" max="512" width="9" style="2413"/>
    <col min="513" max="513" width="6.75" style="2413" customWidth="1"/>
    <col min="514" max="514" width="3.125" style="2413" customWidth="1"/>
    <col min="515" max="515" width="3.625" style="2413" customWidth="1"/>
    <col min="516" max="516" width="5" style="2413" customWidth="1"/>
    <col min="517" max="526" width="6.75" style="2413" customWidth="1"/>
    <col min="527" max="768" width="9" style="2413"/>
    <col min="769" max="769" width="6.75" style="2413" customWidth="1"/>
    <col min="770" max="770" width="3.125" style="2413" customWidth="1"/>
    <col min="771" max="771" width="3.625" style="2413" customWidth="1"/>
    <col min="772" max="772" width="5" style="2413" customWidth="1"/>
    <col min="773" max="782" width="6.75" style="2413" customWidth="1"/>
    <col min="783" max="1024" width="9" style="2413"/>
    <col min="1025" max="1025" width="6.75" style="2413" customWidth="1"/>
    <col min="1026" max="1026" width="3.125" style="2413" customWidth="1"/>
    <col min="1027" max="1027" width="3.625" style="2413" customWidth="1"/>
    <col min="1028" max="1028" width="5" style="2413" customWidth="1"/>
    <col min="1029" max="1038" width="6.75" style="2413" customWidth="1"/>
    <col min="1039" max="1280" width="9" style="2413"/>
    <col min="1281" max="1281" width="6.75" style="2413" customWidth="1"/>
    <col min="1282" max="1282" width="3.125" style="2413" customWidth="1"/>
    <col min="1283" max="1283" width="3.625" style="2413" customWidth="1"/>
    <col min="1284" max="1284" width="5" style="2413" customWidth="1"/>
    <col min="1285" max="1294" width="6.75" style="2413" customWidth="1"/>
    <col min="1295" max="1536" width="9" style="2413"/>
    <col min="1537" max="1537" width="6.75" style="2413" customWidth="1"/>
    <col min="1538" max="1538" width="3.125" style="2413" customWidth="1"/>
    <col min="1539" max="1539" width="3.625" style="2413" customWidth="1"/>
    <col min="1540" max="1540" width="5" style="2413" customWidth="1"/>
    <col min="1541" max="1550" width="6.75" style="2413" customWidth="1"/>
    <col min="1551" max="1792" width="9" style="2413"/>
    <col min="1793" max="1793" width="6.75" style="2413" customWidth="1"/>
    <col min="1794" max="1794" width="3.125" style="2413" customWidth="1"/>
    <col min="1795" max="1795" width="3.625" style="2413" customWidth="1"/>
    <col min="1796" max="1796" width="5" style="2413" customWidth="1"/>
    <col min="1797" max="1806" width="6.75" style="2413" customWidth="1"/>
    <col min="1807" max="2048" width="9" style="2413"/>
    <col min="2049" max="2049" width="6.75" style="2413" customWidth="1"/>
    <col min="2050" max="2050" width="3.125" style="2413" customWidth="1"/>
    <col min="2051" max="2051" width="3.625" style="2413" customWidth="1"/>
    <col min="2052" max="2052" width="5" style="2413" customWidth="1"/>
    <col min="2053" max="2062" width="6.75" style="2413" customWidth="1"/>
    <col min="2063" max="2304" width="9" style="2413"/>
    <col min="2305" max="2305" width="6.75" style="2413" customWidth="1"/>
    <col min="2306" max="2306" width="3.125" style="2413" customWidth="1"/>
    <col min="2307" max="2307" width="3.625" style="2413" customWidth="1"/>
    <col min="2308" max="2308" width="5" style="2413" customWidth="1"/>
    <col min="2309" max="2318" width="6.75" style="2413" customWidth="1"/>
    <col min="2319" max="2560" width="9" style="2413"/>
    <col min="2561" max="2561" width="6.75" style="2413" customWidth="1"/>
    <col min="2562" max="2562" width="3.125" style="2413" customWidth="1"/>
    <col min="2563" max="2563" width="3.625" style="2413" customWidth="1"/>
    <col min="2564" max="2564" width="5" style="2413" customWidth="1"/>
    <col min="2565" max="2574" width="6.75" style="2413" customWidth="1"/>
    <col min="2575" max="2816" width="9" style="2413"/>
    <col min="2817" max="2817" width="6.75" style="2413" customWidth="1"/>
    <col min="2818" max="2818" width="3.125" style="2413" customWidth="1"/>
    <col min="2819" max="2819" width="3.625" style="2413" customWidth="1"/>
    <col min="2820" max="2820" width="5" style="2413" customWidth="1"/>
    <col min="2821" max="2830" width="6.75" style="2413" customWidth="1"/>
    <col min="2831" max="3072" width="9" style="2413"/>
    <col min="3073" max="3073" width="6.75" style="2413" customWidth="1"/>
    <col min="3074" max="3074" width="3.125" style="2413" customWidth="1"/>
    <col min="3075" max="3075" width="3.625" style="2413" customWidth="1"/>
    <col min="3076" max="3076" width="5" style="2413" customWidth="1"/>
    <col min="3077" max="3086" width="6.75" style="2413" customWidth="1"/>
    <col min="3087" max="3328" width="9" style="2413"/>
    <col min="3329" max="3329" width="6.75" style="2413" customWidth="1"/>
    <col min="3330" max="3330" width="3.125" style="2413" customWidth="1"/>
    <col min="3331" max="3331" width="3.625" style="2413" customWidth="1"/>
    <col min="3332" max="3332" width="5" style="2413" customWidth="1"/>
    <col min="3333" max="3342" width="6.75" style="2413" customWidth="1"/>
    <col min="3343" max="3584" width="9" style="2413"/>
    <col min="3585" max="3585" width="6.75" style="2413" customWidth="1"/>
    <col min="3586" max="3586" width="3.125" style="2413" customWidth="1"/>
    <col min="3587" max="3587" width="3.625" style="2413" customWidth="1"/>
    <col min="3588" max="3588" width="5" style="2413" customWidth="1"/>
    <col min="3589" max="3598" width="6.75" style="2413" customWidth="1"/>
    <col min="3599" max="3840" width="9" style="2413"/>
    <col min="3841" max="3841" width="6.75" style="2413" customWidth="1"/>
    <col min="3842" max="3842" width="3.125" style="2413" customWidth="1"/>
    <col min="3843" max="3843" width="3.625" style="2413" customWidth="1"/>
    <col min="3844" max="3844" width="5" style="2413" customWidth="1"/>
    <col min="3845" max="3854" width="6.75" style="2413" customWidth="1"/>
    <col min="3855" max="4096" width="9" style="2413"/>
    <col min="4097" max="4097" width="6.75" style="2413" customWidth="1"/>
    <col min="4098" max="4098" width="3.125" style="2413" customWidth="1"/>
    <col min="4099" max="4099" width="3.625" style="2413" customWidth="1"/>
    <col min="4100" max="4100" width="5" style="2413" customWidth="1"/>
    <col min="4101" max="4110" width="6.75" style="2413" customWidth="1"/>
    <col min="4111" max="4352" width="9" style="2413"/>
    <col min="4353" max="4353" width="6.75" style="2413" customWidth="1"/>
    <col min="4354" max="4354" width="3.125" style="2413" customWidth="1"/>
    <col min="4355" max="4355" width="3.625" style="2413" customWidth="1"/>
    <col min="4356" max="4356" width="5" style="2413" customWidth="1"/>
    <col min="4357" max="4366" width="6.75" style="2413" customWidth="1"/>
    <col min="4367" max="4608" width="9" style="2413"/>
    <col min="4609" max="4609" width="6.75" style="2413" customWidth="1"/>
    <col min="4610" max="4610" width="3.125" style="2413" customWidth="1"/>
    <col min="4611" max="4611" width="3.625" style="2413" customWidth="1"/>
    <col min="4612" max="4612" width="5" style="2413" customWidth="1"/>
    <col min="4613" max="4622" width="6.75" style="2413" customWidth="1"/>
    <col min="4623" max="4864" width="9" style="2413"/>
    <col min="4865" max="4865" width="6.75" style="2413" customWidth="1"/>
    <col min="4866" max="4866" width="3.125" style="2413" customWidth="1"/>
    <col min="4867" max="4867" width="3.625" style="2413" customWidth="1"/>
    <col min="4868" max="4868" width="5" style="2413" customWidth="1"/>
    <col min="4869" max="4878" width="6.75" style="2413" customWidth="1"/>
    <col min="4879" max="5120" width="9" style="2413"/>
    <col min="5121" max="5121" width="6.75" style="2413" customWidth="1"/>
    <col min="5122" max="5122" width="3.125" style="2413" customWidth="1"/>
    <col min="5123" max="5123" width="3.625" style="2413" customWidth="1"/>
    <col min="5124" max="5124" width="5" style="2413" customWidth="1"/>
    <col min="5125" max="5134" width="6.75" style="2413" customWidth="1"/>
    <col min="5135" max="5376" width="9" style="2413"/>
    <col min="5377" max="5377" width="6.75" style="2413" customWidth="1"/>
    <col min="5378" max="5378" width="3.125" style="2413" customWidth="1"/>
    <col min="5379" max="5379" width="3.625" style="2413" customWidth="1"/>
    <col min="5380" max="5380" width="5" style="2413" customWidth="1"/>
    <col min="5381" max="5390" width="6.75" style="2413" customWidth="1"/>
    <col min="5391" max="5632" width="9" style="2413"/>
    <col min="5633" max="5633" width="6.75" style="2413" customWidth="1"/>
    <col min="5634" max="5634" width="3.125" style="2413" customWidth="1"/>
    <col min="5635" max="5635" width="3.625" style="2413" customWidth="1"/>
    <col min="5636" max="5636" width="5" style="2413" customWidth="1"/>
    <col min="5637" max="5646" width="6.75" style="2413" customWidth="1"/>
    <col min="5647" max="5888" width="9" style="2413"/>
    <col min="5889" max="5889" width="6.75" style="2413" customWidth="1"/>
    <col min="5890" max="5890" width="3.125" style="2413" customWidth="1"/>
    <col min="5891" max="5891" width="3.625" style="2413" customWidth="1"/>
    <col min="5892" max="5892" width="5" style="2413" customWidth="1"/>
    <col min="5893" max="5902" width="6.75" style="2413" customWidth="1"/>
    <col min="5903" max="6144" width="9" style="2413"/>
    <col min="6145" max="6145" width="6.75" style="2413" customWidth="1"/>
    <col min="6146" max="6146" width="3.125" style="2413" customWidth="1"/>
    <col min="6147" max="6147" width="3.625" style="2413" customWidth="1"/>
    <col min="6148" max="6148" width="5" style="2413" customWidth="1"/>
    <col min="6149" max="6158" width="6.75" style="2413" customWidth="1"/>
    <col min="6159" max="6400" width="9" style="2413"/>
    <col min="6401" max="6401" width="6.75" style="2413" customWidth="1"/>
    <col min="6402" max="6402" width="3.125" style="2413" customWidth="1"/>
    <col min="6403" max="6403" width="3.625" style="2413" customWidth="1"/>
    <col min="6404" max="6404" width="5" style="2413" customWidth="1"/>
    <col min="6405" max="6414" width="6.75" style="2413" customWidth="1"/>
    <col min="6415" max="6656" width="9" style="2413"/>
    <col min="6657" max="6657" width="6.75" style="2413" customWidth="1"/>
    <col min="6658" max="6658" width="3.125" style="2413" customWidth="1"/>
    <col min="6659" max="6659" width="3.625" style="2413" customWidth="1"/>
    <col min="6660" max="6660" width="5" style="2413" customWidth="1"/>
    <col min="6661" max="6670" width="6.75" style="2413" customWidth="1"/>
    <col min="6671" max="6912" width="9" style="2413"/>
    <col min="6913" max="6913" width="6.75" style="2413" customWidth="1"/>
    <col min="6914" max="6914" width="3.125" style="2413" customWidth="1"/>
    <col min="6915" max="6915" width="3.625" style="2413" customWidth="1"/>
    <col min="6916" max="6916" width="5" style="2413" customWidth="1"/>
    <col min="6917" max="6926" width="6.75" style="2413" customWidth="1"/>
    <col min="6927" max="7168" width="9" style="2413"/>
    <col min="7169" max="7169" width="6.75" style="2413" customWidth="1"/>
    <col min="7170" max="7170" width="3.125" style="2413" customWidth="1"/>
    <col min="7171" max="7171" width="3.625" style="2413" customWidth="1"/>
    <col min="7172" max="7172" width="5" style="2413" customWidth="1"/>
    <col min="7173" max="7182" width="6.75" style="2413" customWidth="1"/>
    <col min="7183" max="7424" width="9" style="2413"/>
    <col min="7425" max="7425" width="6.75" style="2413" customWidth="1"/>
    <col min="7426" max="7426" width="3.125" style="2413" customWidth="1"/>
    <col min="7427" max="7427" width="3.625" style="2413" customWidth="1"/>
    <col min="7428" max="7428" width="5" style="2413" customWidth="1"/>
    <col min="7429" max="7438" width="6.75" style="2413" customWidth="1"/>
    <col min="7439" max="7680" width="9" style="2413"/>
    <col min="7681" max="7681" width="6.75" style="2413" customWidth="1"/>
    <col min="7682" max="7682" width="3.125" style="2413" customWidth="1"/>
    <col min="7683" max="7683" width="3.625" style="2413" customWidth="1"/>
    <col min="7684" max="7684" width="5" style="2413" customWidth="1"/>
    <col min="7685" max="7694" width="6.75" style="2413" customWidth="1"/>
    <col min="7695" max="7936" width="9" style="2413"/>
    <col min="7937" max="7937" width="6.75" style="2413" customWidth="1"/>
    <col min="7938" max="7938" width="3.125" style="2413" customWidth="1"/>
    <col min="7939" max="7939" width="3.625" style="2413" customWidth="1"/>
    <col min="7940" max="7940" width="5" style="2413" customWidth="1"/>
    <col min="7941" max="7950" width="6.75" style="2413" customWidth="1"/>
    <col min="7951" max="8192" width="9" style="2413"/>
    <col min="8193" max="8193" width="6.75" style="2413" customWidth="1"/>
    <col min="8194" max="8194" width="3.125" style="2413" customWidth="1"/>
    <col min="8195" max="8195" width="3.625" style="2413" customWidth="1"/>
    <col min="8196" max="8196" width="5" style="2413" customWidth="1"/>
    <col min="8197" max="8206" width="6.75" style="2413" customWidth="1"/>
    <col min="8207" max="8448" width="9" style="2413"/>
    <col min="8449" max="8449" width="6.75" style="2413" customWidth="1"/>
    <col min="8450" max="8450" width="3.125" style="2413" customWidth="1"/>
    <col min="8451" max="8451" width="3.625" style="2413" customWidth="1"/>
    <col min="8452" max="8452" width="5" style="2413" customWidth="1"/>
    <col min="8453" max="8462" width="6.75" style="2413" customWidth="1"/>
    <col min="8463" max="8704" width="9" style="2413"/>
    <col min="8705" max="8705" width="6.75" style="2413" customWidth="1"/>
    <col min="8706" max="8706" width="3.125" style="2413" customWidth="1"/>
    <col min="8707" max="8707" width="3.625" style="2413" customWidth="1"/>
    <col min="8708" max="8708" width="5" style="2413" customWidth="1"/>
    <col min="8709" max="8718" width="6.75" style="2413" customWidth="1"/>
    <col min="8719" max="8960" width="9" style="2413"/>
    <col min="8961" max="8961" width="6.75" style="2413" customWidth="1"/>
    <col min="8962" max="8962" width="3.125" style="2413" customWidth="1"/>
    <col min="8963" max="8963" width="3.625" style="2413" customWidth="1"/>
    <col min="8964" max="8964" width="5" style="2413" customWidth="1"/>
    <col min="8965" max="8974" width="6.75" style="2413" customWidth="1"/>
    <col min="8975" max="9216" width="9" style="2413"/>
    <col min="9217" max="9217" width="6.75" style="2413" customWidth="1"/>
    <col min="9218" max="9218" width="3.125" style="2413" customWidth="1"/>
    <col min="9219" max="9219" width="3.625" style="2413" customWidth="1"/>
    <col min="9220" max="9220" width="5" style="2413" customWidth="1"/>
    <col min="9221" max="9230" width="6.75" style="2413" customWidth="1"/>
    <col min="9231" max="9472" width="9" style="2413"/>
    <col min="9473" max="9473" width="6.75" style="2413" customWidth="1"/>
    <col min="9474" max="9474" width="3.125" style="2413" customWidth="1"/>
    <col min="9475" max="9475" width="3.625" style="2413" customWidth="1"/>
    <col min="9476" max="9476" width="5" style="2413" customWidth="1"/>
    <col min="9477" max="9486" width="6.75" style="2413" customWidth="1"/>
    <col min="9487" max="9728" width="9" style="2413"/>
    <col min="9729" max="9729" width="6.75" style="2413" customWidth="1"/>
    <col min="9730" max="9730" width="3.125" style="2413" customWidth="1"/>
    <col min="9731" max="9731" width="3.625" style="2413" customWidth="1"/>
    <col min="9732" max="9732" width="5" style="2413" customWidth="1"/>
    <col min="9733" max="9742" width="6.75" style="2413" customWidth="1"/>
    <col min="9743" max="9984" width="9" style="2413"/>
    <col min="9985" max="9985" width="6.75" style="2413" customWidth="1"/>
    <col min="9986" max="9986" width="3.125" style="2413" customWidth="1"/>
    <col min="9987" max="9987" width="3.625" style="2413" customWidth="1"/>
    <col min="9988" max="9988" width="5" style="2413" customWidth="1"/>
    <col min="9989" max="9998" width="6.75" style="2413" customWidth="1"/>
    <col min="9999" max="10240" width="9" style="2413"/>
    <col min="10241" max="10241" width="6.75" style="2413" customWidth="1"/>
    <col min="10242" max="10242" width="3.125" style="2413" customWidth="1"/>
    <col min="10243" max="10243" width="3.625" style="2413" customWidth="1"/>
    <col min="10244" max="10244" width="5" style="2413" customWidth="1"/>
    <col min="10245" max="10254" width="6.75" style="2413" customWidth="1"/>
    <col min="10255" max="10496" width="9" style="2413"/>
    <col min="10497" max="10497" width="6.75" style="2413" customWidth="1"/>
    <col min="10498" max="10498" width="3.125" style="2413" customWidth="1"/>
    <col min="10499" max="10499" width="3.625" style="2413" customWidth="1"/>
    <col min="10500" max="10500" width="5" style="2413" customWidth="1"/>
    <col min="10501" max="10510" width="6.75" style="2413" customWidth="1"/>
    <col min="10511" max="10752" width="9" style="2413"/>
    <col min="10753" max="10753" width="6.75" style="2413" customWidth="1"/>
    <col min="10754" max="10754" width="3.125" style="2413" customWidth="1"/>
    <col min="10755" max="10755" width="3.625" style="2413" customWidth="1"/>
    <col min="10756" max="10756" width="5" style="2413" customWidth="1"/>
    <col min="10757" max="10766" width="6.75" style="2413" customWidth="1"/>
    <col min="10767" max="11008" width="9" style="2413"/>
    <col min="11009" max="11009" width="6.75" style="2413" customWidth="1"/>
    <col min="11010" max="11010" width="3.125" style="2413" customWidth="1"/>
    <col min="11011" max="11011" width="3.625" style="2413" customWidth="1"/>
    <col min="11012" max="11012" width="5" style="2413" customWidth="1"/>
    <col min="11013" max="11022" width="6.75" style="2413" customWidth="1"/>
    <col min="11023" max="11264" width="9" style="2413"/>
    <col min="11265" max="11265" width="6.75" style="2413" customWidth="1"/>
    <col min="11266" max="11266" width="3.125" style="2413" customWidth="1"/>
    <col min="11267" max="11267" width="3.625" style="2413" customWidth="1"/>
    <col min="11268" max="11268" width="5" style="2413" customWidth="1"/>
    <col min="11269" max="11278" width="6.75" style="2413" customWidth="1"/>
    <col min="11279" max="11520" width="9" style="2413"/>
    <col min="11521" max="11521" width="6.75" style="2413" customWidth="1"/>
    <col min="11522" max="11522" width="3.125" style="2413" customWidth="1"/>
    <col min="11523" max="11523" width="3.625" style="2413" customWidth="1"/>
    <col min="11524" max="11524" width="5" style="2413" customWidth="1"/>
    <col min="11525" max="11534" width="6.75" style="2413" customWidth="1"/>
    <col min="11535" max="11776" width="9" style="2413"/>
    <col min="11777" max="11777" width="6.75" style="2413" customWidth="1"/>
    <col min="11778" max="11778" width="3.125" style="2413" customWidth="1"/>
    <col min="11779" max="11779" width="3.625" style="2413" customWidth="1"/>
    <col min="11780" max="11780" width="5" style="2413" customWidth="1"/>
    <col min="11781" max="11790" width="6.75" style="2413" customWidth="1"/>
    <col min="11791" max="12032" width="9" style="2413"/>
    <col min="12033" max="12033" width="6.75" style="2413" customWidth="1"/>
    <col min="12034" max="12034" width="3.125" style="2413" customWidth="1"/>
    <col min="12035" max="12035" width="3.625" style="2413" customWidth="1"/>
    <col min="12036" max="12036" width="5" style="2413" customWidth="1"/>
    <col min="12037" max="12046" width="6.75" style="2413" customWidth="1"/>
    <col min="12047" max="12288" width="9" style="2413"/>
    <col min="12289" max="12289" width="6.75" style="2413" customWidth="1"/>
    <col min="12290" max="12290" width="3.125" style="2413" customWidth="1"/>
    <col min="12291" max="12291" width="3.625" style="2413" customWidth="1"/>
    <col min="12292" max="12292" width="5" style="2413" customWidth="1"/>
    <col min="12293" max="12302" width="6.75" style="2413" customWidth="1"/>
    <col min="12303" max="12544" width="9" style="2413"/>
    <col min="12545" max="12545" width="6.75" style="2413" customWidth="1"/>
    <col min="12546" max="12546" width="3.125" style="2413" customWidth="1"/>
    <col min="12547" max="12547" width="3.625" style="2413" customWidth="1"/>
    <col min="12548" max="12548" width="5" style="2413" customWidth="1"/>
    <col min="12549" max="12558" width="6.75" style="2413" customWidth="1"/>
    <col min="12559" max="12800" width="9" style="2413"/>
    <col min="12801" max="12801" width="6.75" style="2413" customWidth="1"/>
    <col min="12802" max="12802" width="3.125" style="2413" customWidth="1"/>
    <col min="12803" max="12803" width="3.625" style="2413" customWidth="1"/>
    <col min="12804" max="12804" width="5" style="2413" customWidth="1"/>
    <col min="12805" max="12814" width="6.75" style="2413" customWidth="1"/>
    <col min="12815" max="13056" width="9" style="2413"/>
    <col min="13057" max="13057" width="6.75" style="2413" customWidth="1"/>
    <col min="13058" max="13058" width="3.125" style="2413" customWidth="1"/>
    <col min="13059" max="13059" width="3.625" style="2413" customWidth="1"/>
    <col min="13060" max="13060" width="5" style="2413" customWidth="1"/>
    <col min="13061" max="13070" width="6.75" style="2413" customWidth="1"/>
    <col min="13071" max="13312" width="9" style="2413"/>
    <col min="13313" max="13313" width="6.75" style="2413" customWidth="1"/>
    <col min="13314" max="13314" width="3.125" style="2413" customWidth="1"/>
    <col min="13315" max="13315" width="3.625" style="2413" customWidth="1"/>
    <col min="13316" max="13316" width="5" style="2413" customWidth="1"/>
    <col min="13317" max="13326" width="6.75" style="2413" customWidth="1"/>
    <col min="13327" max="13568" width="9" style="2413"/>
    <col min="13569" max="13569" width="6.75" style="2413" customWidth="1"/>
    <col min="13570" max="13570" width="3.125" style="2413" customWidth="1"/>
    <col min="13571" max="13571" width="3.625" style="2413" customWidth="1"/>
    <col min="13572" max="13572" width="5" style="2413" customWidth="1"/>
    <col min="13573" max="13582" width="6.75" style="2413" customWidth="1"/>
    <col min="13583" max="13824" width="9" style="2413"/>
    <col min="13825" max="13825" width="6.75" style="2413" customWidth="1"/>
    <col min="13826" max="13826" width="3.125" style="2413" customWidth="1"/>
    <col min="13827" max="13827" width="3.625" style="2413" customWidth="1"/>
    <col min="13828" max="13828" width="5" style="2413" customWidth="1"/>
    <col min="13829" max="13838" width="6.75" style="2413" customWidth="1"/>
    <col min="13839" max="14080" width="9" style="2413"/>
    <col min="14081" max="14081" width="6.75" style="2413" customWidth="1"/>
    <col min="14082" max="14082" width="3.125" style="2413" customWidth="1"/>
    <col min="14083" max="14083" width="3.625" style="2413" customWidth="1"/>
    <col min="14084" max="14084" width="5" style="2413" customWidth="1"/>
    <col min="14085" max="14094" width="6.75" style="2413" customWidth="1"/>
    <col min="14095" max="14336" width="9" style="2413"/>
    <col min="14337" max="14337" width="6.75" style="2413" customWidth="1"/>
    <col min="14338" max="14338" width="3.125" style="2413" customWidth="1"/>
    <col min="14339" max="14339" width="3.625" style="2413" customWidth="1"/>
    <col min="14340" max="14340" width="5" style="2413" customWidth="1"/>
    <col min="14341" max="14350" width="6.75" style="2413" customWidth="1"/>
    <col min="14351" max="14592" width="9" style="2413"/>
    <col min="14593" max="14593" width="6.75" style="2413" customWidth="1"/>
    <col min="14594" max="14594" width="3.125" style="2413" customWidth="1"/>
    <col min="14595" max="14595" width="3.625" style="2413" customWidth="1"/>
    <col min="14596" max="14596" width="5" style="2413" customWidth="1"/>
    <col min="14597" max="14606" width="6.75" style="2413" customWidth="1"/>
    <col min="14607" max="14848" width="9" style="2413"/>
    <col min="14849" max="14849" width="6.75" style="2413" customWidth="1"/>
    <col min="14850" max="14850" width="3.125" style="2413" customWidth="1"/>
    <col min="14851" max="14851" width="3.625" style="2413" customWidth="1"/>
    <col min="14852" max="14852" width="5" style="2413" customWidth="1"/>
    <col min="14853" max="14862" width="6.75" style="2413" customWidth="1"/>
    <col min="14863" max="15104" width="9" style="2413"/>
    <col min="15105" max="15105" width="6.75" style="2413" customWidth="1"/>
    <col min="15106" max="15106" width="3.125" style="2413" customWidth="1"/>
    <col min="15107" max="15107" width="3.625" style="2413" customWidth="1"/>
    <col min="15108" max="15108" width="5" style="2413" customWidth="1"/>
    <col min="15109" max="15118" width="6.75" style="2413" customWidth="1"/>
    <col min="15119" max="15360" width="9" style="2413"/>
    <col min="15361" max="15361" width="6.75" style="2413" customWidth="1"/>
    <col min="15362" max="15362" width="3.125" style="2413" customWidth="1"/>
    <col min="15363" max="15363" width="3.625" style="2413" customWidth="1"/>
    <col min="15364" max="15364" width="5" style="2413" customWidth="1"/>
    <col min="15365" max="15374" width="6.75" style="2413" customWidth="1"/>
    <col min="15375" max="15616" width="9" style="2413"/>
    <col min="15617" max="15617" width="6.75" style="2413" customWidth="1"/>
    <col min="15618" max="15618" width="3.125" style="2413" customWidth="1"/>
    <col min="15619" max="15619" width="3.625" style="2413" customWidth="1"/>
    <col min="15620" max="15620" width="5" style="2413" customWidth="1"/>
    <col min="15621" max="15630" width="6.75" style="2413" customWidth="1"/>
    <col min="15631" max="15872" width="9" style="2413"/>
    <col min="15873" max="15873" width="6.75" style="2413" customWidth="1"/>
    <col min="15874" max="15874" width="3.125" style="2413" customWidth="1"/>
    <col min="15875" max="15875" width="3.625" style="2413" customWidth="1"/>
    <col min="15876" max="15876" width="5" style="2413" customWidth="1"/>
    <col min="15877" max="15886" width="6.75" style="2413" customWidth="1"/>
    <col min="15887" max="16128" width="9" style="2413"/>
    <col min="16129" max="16129" width="6.75" style="2413" customWidth="1"/>
    <col min="16130" max="16130" width="3.125" style="2413" customWidth="1"/>
    <col min="16131" max="16131" width="3.625" style="2413" customWidth="1"/>
    <col min="16132" max="16132" width="5" style="2413" customWidth="1"/>
    <col min="16133" max="16142" width="6.75" style="2413" customWidth="1"/>
    <col min="16143" max="16384" width="9" style="2413"/>
  </cols>
  <sheetData>
    <row r="1" spans="1:16" ht="25.15" customHeight="1">
      <c r="A1" s="2412" t="s">
        <v>1039</v>
      </c>
    </row>
    <row r="2" spans="1:16" ht="25.15" customHeight="1">
      <c r="A2" s="2414"/>
    </row>
    <row r="3" spans="1:16" ht="25.15" customHeight="1">
      <c r="A3" s="2415" t="s">
        <v>490</v>
      </c>
    </row>
    <row r="4" spans="1:16" s="2416" customFormat="1" ht="18" customHeight="1" thickBot="1">
      <c r="L4" s="2417"/>
      <c r="M4" s="2417"/>
      <c r="N4" s="2417" t="s">
        <v>1034</v>
      </c>
    </row>
    <row r="5" spans="1:16" s="2416" customFormat="1" ht="25.15" customHeight="1">
      <c r="A5" s="2418"/>
      <c r="B5" s="2419"/>
      <c r="C5" s="2420" t="s">
        <v>491</v>
      </c>
      <c r="D5" s="2420"/>
      <c r="E5" s="2421" t="s">
        <v>492</v>
      </c>
      <c r="F5" s="2422"/>
      <c r="G5" s="2423" t="s">
        <v>493</v>
      </c>
      <c r="H5" s="2422"/>
      <c r="I5" s="2423" t="s">
        <v>494</v>
      </c>
      <c r="J5" s="2422"/>
      <c r="K5" s="2423" t="s">
        <v>495</v>
      </c>
      <c r="L5" s="2424"/>
      <c r="M5" s="2425" t="s">
        <v>20</v>
      </c>
      <c r="N5" s="2426"/>
    </row>
    <row r="6" spans="1:16" s="2416" customFormat="1" ht="16.149999999999999" customHeight="1">
      <c r="A6" s="2427"/>
      <c r="B6" s="2428" t="s">
        <v>496</v>
      </c>
      <c r="C6" s="2428"/>
      <c r="D6" s="2428"/>
      <c r="E6" s="2429"/>
      <c r="F6" s="2430"/>
      <c r="G6" s="2431"/>
      <c r="H6" s="2430"/>
      <c r="I6" s="2431"/>
      <c r="J6" s="2430"/>
      <c r="K6" s="2431"/>
      <c r="L6" s="2432"/>
      <c r="M6" s="2433"/>
      <c r="N6" s="2434"/>
    </row>
    <row r="7" spans="1:16" s="2416" customFormat="1" ht="16.149999999999999" customHeight="1">
      <c r="A7" s="2435" t="s">
        <v>497</v>
      </c>
      <c r="B7" s="2436" t="s">
        <v>498</v>
      </c>
      <c r="C7" s="2436"/>
      <c r="D7" s="2436"/>
      <c r="E7" s="2437"/>
      <c r="F7" s="2438"/>
      <c r="G7" s="2439"/>
      <c r="H7" s="2438"/>
      <c r="I7" s="2439"/>
      <c r="J7" s="2438"/>
      <c r="K7" s="2439"/>
      <c r="L7" s="2436"/>
      <c r="M7" s="2433"/>
      <c r="N7" s="2434"/>
    </row>
    <row r="8" spans="1:16" s="2450" customFormat="1" ht="30" customHeight="1">
      <c r="A8" s="2440" t="s">
        <v>107</v>
      </c>
      <c r="B8" s="2441"/>
      <c r="C8" s="2442" t="s">
        <v>499</v>
      </c>
      <c r="D8" s="2443"/>
      <c r="E8" s="2444">
        <v>22</v>
      </c>
      <c r="F8" s="2445"/>
      <c r="G8" s="2445">
        <v>32</v>
      </c>
      <c r="H8" s="2445"/>
      <c r="I8" s="2446">
        <v>0</v>
      </c>
      <c r="J8" s="2447"/>
      <c r="K8" s="2448">
        <v>3</v>
      </c>
      <c r="L8" s="2447"/>
      <c r="M8" s="2447">
        <f>SUM(E8:L8)</f>
        <v>57</v>
      </c>
      <c r="N8" s="2449"/>
      <c r="P8" s="2451"/>
    </row>
    <row r="9" spans="1:16" s="2450" customFormat="1" ht="30" customHeight="1">
      <c r="A9" s="2452"/>
      <c r="B9" s="2453"/>
      <c r="C9" s="2454" t="s">
        <v>390</v>
      </c>
      <c r="D9" s="2455"/>
      <c r="E9" s="2456">
        <v>1218.57</v>
      </c>
      <c r="F9" s="2457"/>
      <c r="G9" s="2457">
        <v>11317</v>
      </c>
      <c r="H9" s="2457"/>
      <c r="I9" s="2458">
        <v>0</v>
      </c>
      <c r="J9" s="2459"/>
      <c r="K9" s="2460">
        <v>14363</v>
      </c>
      <c r="L9" s="2459"/>
      <c r="M9" s="2459">
        <f>SUM(E9:L9)</f>
        <v>26898.57</v>
      </c>
      <c r="N9" s="2461"/>
      <c r="P9" s="2451"/>
    </row>
    <row r="10" spans="1:16" s="2450" customFormat="1" ht="30" customHeight="1">
      <c r="A10" s="2462" t="s">
        <v>104</v>
      </c>
      <c r="B10" s="2463"/>
      <c r="C10" s="2464" t="s">
        <v>499</v>
      </c>
      <c r="D10" s="2465"/>
      <c r="E10" s="2466">
        <v>5</v>
      </c>
      <c r="F10" s="2467"/>
      <c r="G10" s="2467">
        <v>11</v>
      </c>
      <c r="H10" s="2467"/>
      <c r="I10" s="2468">
        <v>1</v>
      </c>
      <c r="J10" s="2469"/>
      <c r="K10" s="2470">
        <v>3</v>
      </c>
      <c r="L10" s="2469"/>
      <c r="M10" s="2469">
        <f>SUM(E10:L10)</f>
        <v>20</v>
      </c>
      <c r="N10" s="2471"/>
      <c r="P10" s="2451"/>
    </row>
    <row r="11" spans="1:16" s="2450" customFormat="1" ht="30" customHeight="1">
      <c r="A11" s="2472"/>
      <c r="B11" s="2473"/>
      <c r="C11" s="2474" t="s">
        <v>390</v>
      </c>
      <c r="D11" s="2475"/>
      <c r="E11" s="2476">
        <v>315</v>
      </c>
      <c r="F11" s="2477"/>
      <c r="G11" s="2477">
        <v>3247.45</v>
      </c>
      <c r="H11" s="2477"/>
      <c r="I11" s="2478">
        <v>1912</v>
      </c>
      <c r="J11" s="2479"/>
      <c r="K11" s="2480">
        <v>26453</v>
      </c>
      <c r="L11" s="2479"/>
      <c r="M11" s="2479">
        <f>SUM(E11:L11)</f>
        <v>31927.45</v>
      </c>
      <c r="N11" s="2481"/>
      <c r="P11" s="2451"/>
    </row>
    <row r="12" spans="1:16" s="2450" customFormat="1" ht="30" customHeight="1">
      <c r="A12" s="2440" t="s">
        <v>38</v>
      </c>
      <c r="B12" s="2441"/>
      <c r="C12" s="2442" t="s">
        <v>499</v>
      </c>
      <c r="D12" s="2443"/>
      <c r="E12" s="2444">
        <v>4</v>
      </c>
      <c r="F12" s="2445"/>
      <c r="G12" s="2445">
        <v>56</v>
      </c>
      <c r="H12" s="2445"/>
      <c r="I12" s="2446">
        <v>0</v>
      </c>
      <c r="J12" s="2447"/>
      <c r="K12" s="2448">
        <v>10</v>
      </c>
      <c r="L12" s="2447"/>
      <c r="M12" s="2447">
        <f t="shared" ref="M12:M25" si="0">SUM(E12:L12)</f>
        <v>70</v>
      </c>
      <c r="N12" s="2449"/>
      <c r="P12" s="2451"/>
    </row>
    <row r="13" spans="1:16" s="2450" customFormat="1" ht="30" customHeight="1">
      <c r="A13" s="2452"/>
      <c r="B13" s="2453"/>
      <c r="C13" s="2454" t="s">
        <v>390</v>
      </c>
      <c r="D13" s="2455"/>
      <c r="E13" s="2456">
        <v>300</v>
      </c>
      <c r="F13" s="2457"/>
      <c r="G13" s="2457">
        <v>14232</v>
      </c>
      <c r="H13" s="2457"/>
      <c r="I13" s="2458">
        <v>0</v>
      </c>
      <c r="J13" s="2459"/>
      <c r="K13" s="2460">
        <v>181750</v>
      </c>
      <c r="L13" s="2459"/>
      <c r="M13" s="2459">
        <f t="shared" si="0"/>
        <v>196282</v>
      </c>
      <c r="N13" s="2461"/>
      <c r="P13" s="2451"/>
    </row>
    <row r="14" spans="1:16" s="2450" customFormat="1" ht="30" customHeight="1">
      <c r="A14" s="2462" t="s">
        <v>105</v>
      </c>
      <c r="B14" s="2463"/>
      <c r="C14" s="2464" t="s">
        <v>499</v>
      </c>
      <c r="D14" s="2465"/>
      <c r="E14" s="2466">
        <v>19</v>
      </c>
      <c r="F14" s="2467"/>
      <c r="G14" s="2467">
        <v>25</v>
      </c>
      <c r="H14" s="2467"/>
      <c r="I14" s="2468">
        <v>1</v>
      </c>
      <c r="J14" s="2469"/>
      <c r="K14" s="2470">
        <v>0</v>
      </c>
      <c r="L14" s="2469"/>
      <c r="M14" s="2469">
        <f t="shared" si="0"/>
        <v>45</v>
      </c>
      <c r="N14" s="2471"/>
      <c r="P14" s="2451"/>
    </row>
    <row r="15" spans="1:16" s="2450" customFormat="1" ht="30" customHeight="1">
      <c r="A15" s="2472"/>
      <c r="B15" s="2473"/>
      <c r="C15" s="2474" t="s">
        <v>390</v>
      </c>
      <c r="D15" s="2475"/>
      <c r="E15" s="2476">
        <v>1448.31</v>
      </c>
      <c r="F15" s="2477"/>
      <c r="G15" s="2477">
        <v>9042.5499999999993</v>
      </c>
      <c r="H15" s="2477"/>
      <c r="I15" s="2478">
        <v>1248</v>
      </c>
      <c r="J15" s="2479"/>
      <c r="K15" s="2480">
        <v>0</v>
      </c>
      <c r="L15" s="2479"/>
      <c r="M15" s="2479">
        <f t="shared" si="0"/>
        <v>11738.859999999999</v>
      </c>
      <c r="N15" s="2481"/>
      <c r="P15" s="2451"/>
    </row>
    <row r="16" spans="1:16" s="2450" customFormat="1" ht="30" customHeight="1">
      <c r="A16" s="2440" t="s">
        <v>106</v>
      </c>
      <c r="B16" s="2441"/>
      <c r="C16" s="2442" t="s">
        <v>499</v>
      </c>
      <c r="D16" s="2443"/>
      <c r="E16" s="2444">
        <v>4</v>
      </c>
      <c r="F16" s="2445"/>
      <c r="G16" s="2445">
        <v>56</v>
      </c>
      <c r="H16" s="2445"/>
      <c r="I16" s="2446">
        <v>0</v>
      </c>
      <c r="J16" s="2447"/>
      <c r="K16" s="2448">
        <v>1</v>
      </c>
      <c r="L16" s="2447"/>
      <c r="M16" s="2447">
        <f t="shared" si="0"/>
        <v>61</v>
      </c>
      <c r="N16" s="2449"/>
      <c r="P16" s="2451"/>
    </row>
    <row r="17" spans="1:16" s="2450" customFormat="1" ht="30" customHeight="1">
      <c r="A17" s="2452"/>
      <c r="B17" s="2453"/>
      <c r="C17" s="2454" t="s">
        <v>390</v>
      </c>
      <c r="D17" s="2455"/>
      <c r="E17" s="2456">
        <v>269</v>
      </c>
      <c r="F17" s="2457"/>
      <c r="G17" s="2457">
        <v>18881</v>
      </c>
      <c r="H17" s="2457"/>
      <c r="I17" s="2458">
        <v>0</v>
      </c>
      <c r="J17" s="2459"/>
      <c r="K17" s="2460">
        <v>5875</v>
      </c>
      <c r="L17" s="2459"/>
      <c r="M17" s="2459">
        <f t="shared" si="0"/>
        <v>25025</v>
      </c>
      <c r="N17" s="2461"/>
      <c r="P17" s="2451"/>
    </row>
    <row r="18" spans="1:16" s="2450" customFormat="1" ht="30" customHeight="1">
      <c r="A18" s="2462" t="s">
        <v>46</v>
      </c>
      <c r="B18" s="2463"/>
      <c r="C18" s="2464" t="s">
        <v>499</v>
      </c>
      <c r="D18" s="2465"/>
      <c r="E18" s="2466">
        <v>7</v>
      </c>
      <c r="F18" s="2467"/>
      <c r="G18" s="2467">
        <v>16</v>
      </c>
      <c r="H18" s="2467"/>
      <c r="I18" s="2468">
        <v>0</v>
      </c>
      <c r="J18" s="2469"/>
      <c r="K18" s="2470">
        <v>0</v>
      </c>
      <c r="L18" s="2469"/>
      <c r="M18" s="2469">
        <f t="shared" si="0"/>
        <v>23</v>
      </c>
      <c r="N18" s="2471"/>
      <c r="P18" s="2451"/>
    </row>
    <row r="19" spans="1:16" s="2450" customFormat="1" ht="30" customHeight="1">
      <c r="A19" s="2472"/>
      <c r="B19" s="2473"/>
      <c r="C19" s="2474" t="s">
        <v>390</v>
      </c>
      <c r="D19" s="2475"/>
      <c r="E19" s="2476">
        <v>453</v>
      </c>
      <c r="F19" s="2477"/>
      <c r="G19" s="2477">
        <v>5488</v>
      </c>
      <c r="H19" s="2477"/>
      <c r="I19" s="2478">
        <v>0</v>
      </c>
      <c r="J19" s="2479"/>
      <c r="K19" s="2480">
        <v>0</v>
      </c>
      <c r="L19" s="2479"/>
      <c r="M19" s="2479">
        <f>SUM(E19:L19)</f>
        <v>5941</v>
      </c>
      <c r="N19" s="2481"/>
      <c r="P19" s="2451"/>
    </row>
    <row r="20" spans="1:16" s="2450" customFormat="1" ht="30" customHeight="1">
      <c r="A20" s="2440" t="s">
        <v>49</v>
      </c>
      <c r="B20" s="2441"/>
      <c r="C20" s="2442" t="s">
        <v>499</v>
      </c>
      <c r="D20" s="2443"/>
      <c r="E20" s="2444">
        <v>8</v>
      </c>
      <c r="F20" s="2445"/>
      <c r="G20" s="2445">
        <v>8</v>
      </c>
      <c r="H20" s="2445"/>
      <c r="I20" s="2446">
        <v>0</v>
      </c>
      <c r="J20" s="2447"/>
      <c r="K20" s="2448">
        <v>2</v>
      </c>
      <c r="L20" s="2447"/>
      <c r="M20" s="2447">
        <f t="shared" si="0"/>
        <v>18</v>
      </c>
      <c r="N20" s="2449"/>
      <c r="P20" s="2451"/>
    </row>
    <row r="21" spans="1:16" s="2450" customFormat="1" ht="30" customHeight="1">
      <c r="A21" s="2452"/>
      <c r="B21" s="2453"/>
      <c r="C21" s="2454" t="s">
        <v>390</v>
      </c>
      <c r="D21" s="2455"/>
      <c r="E21" s="2456">
        <v>549</v>
      </c>
      <c r="F21" s="2457"/>
      <c r="G21" s="2457">
        <v>1535</v>
      </c>
      <c r="H21" s="2457"/>
      <c r="I21" s="2458">
        <v>0</v>
      </c>
      <c r="J21" s="2459"/>
      <c r="K21" s="2460">
        <v>109000</v>
      </c>
      <c r="L21" s="2459"/>
      <c r="M21" s="2459">
        <f t="shared" si="0"/>
        <v>111084</v>
      </c>
      <c r="N21" s="2461"/>
      <c r="P21" s="2451"/>
    </row>
    <row r="22" spans="1:16" s="2450" customFormat="1" ht="30" customHeight="1">
      <c r="A22" s="2462" t="s">
        <v>108</v>
      </c>
      <c r="B22" s="2463"/>
      <c r="C22" s="2464" t="s">
        <v>499</v>
      </c>
      <c r="D22" s="2465"/>
      <c r="E22" s="2466">
        <v>3</v>
      </c>
      <c r="F22" s="2467"/>
      <c r="G22" s="2467">
        <v>9</v>
      </c>
      <c r="H22" s="2467"/>
      <c r="I22" s="2468">
        <v>0</v>
      </c>
      <c r="J22" s="2469"/>
      <c r="K22" s="2470">
        <v>1</v>
      </c>
      <c r="L22" s="2469"/>
      <c r="M22" s="2469">
        <f t="shared" si="0"/>
        <v>13</v>
      </c>
      <c r="N22" s="2471"/>
      <c r="P22" s="2451"/>
    </row>
    <row r="23" spans="1:16" s="2450" customFormat="1" ht="30" customHeight="1">
      <c r="A23" s="2472"/>
      <c r="B23" s="2473"/>
      <c r="C23" s="2474" t="s">
        <v>390</v>
      </c>
      <c r="D23" s="2475"/>
      <c r="E23" s="2476">
        <v>185</v>
      </c>
      <c r="F23" s="2477"/>
      <c r="G23" s="2477">
        <v>2134</v>
      </c>
      <c r="H23" s="2477"/>
      <c r="I23" s="2478">
        <v>0</v>
      </c>
      <c r="J23" s="2479"/>
      <c r="K23" s="2480">
        <v>49966</v>
      </c>
      <c r="L23" s="2479"/>
      <c r="M23" s="2479">
        <f t="shared" si="0"/>
        <v>52285</v>
      </c>
      <c r="N23" s="2481"/>
      <c r="P23" s="2451"/>
    </row>
    <row r="24" spans="1:16" s="2450" customFormat="1" ht="30" customHeight="1">
      <c r="A24" s="2440" t="s">
        <v>109</v>
      </c>
      <c r="B24" s="2441"/>
      <c r="C24" s="2442" t="s">
        <v>499</v>
      </c>
      <c r="D24" s="2443"/>
      <c r="E24" s="2444">
        <v>17</v>
      </c>
      <c r="F24" s="2445"/>
      <c r="G24" s="2482">
        <v>33</v>
      </c>
      <c r="H24" s="2483"/>
      <c r="I24" s="2446">
        <v>0</v>
      </c>
      <c r="J24" s="2447"/>
      <c r="K24" s="2448">
        <v>8</v>
      </c>
      <c r="L24" s="2447"/>
      <c r="M24" s="2447">
        <f>SUM(E24:L24)</f>
        <v>58</v>
      </c>
      <c r="N24" s="2449"/>
      <c r="P24" s="2451"/>
    </row>
    <row r="25" spans="1:16" s="2450" customFormat="1" ht="30" customHeight="1" thickBot="1">
      <c r="A25" s="2452"/>
      <c r="B25" s="2453"/>
      <c r="C25" s="2454" t="s">
        <v>390</v>
      </c>
      <c r="D25" s="2455"/>
      <c r="E25" s="2456">
        <v>1026.71</v>
      </c>
      <c r="F25" s="2457"/>
      <c r="G25" s="2457">
        <v>9791</v>
      </c>
      <c r="H25" s="2457"/>
      <c r="I25" s="2458">
        <v>0</v>
      </c>
      <c r="J25" s="2459"/>
      <c r="K25" s="2460">
        <v>445699</v>
      </c>
      <c r="L25" s="2459"/>
      <c r="M25" s="2459">
        <f t="shared" si="0"/>
        <v>456516.71</v>
      </c>
      <c r="N25" s="2461"/>
      <c r="P25" s="2451"/>
    </row>
    <row r="26" spans="1:16" s="2450" customFormat="1" ht="30" customHeight="1">
      <c r="A26" s="2484" t="s">
        <v>500</v>
      </c>
      <c r="B26" s="2485"/>
      <c r="C26" s="2486" t="s">
        <v>499</v>
      </c>
      <c r="D26" s="2487"/>
      <c r="E26" s="2488">
        <f>E24+E22+E20+E18+E16+E14+E12+E10+E8</f>
        <v>89</v>
      </c>
      <c r="F26" s="2489"/>
      <c r="G26" s="2489">
        <f>G24+G22+G20+G18+G16+G14+G12+G10+G8</f>
        <v>246</v>
      </c>
      <c r="H26" s="2489"/>
      <c r="I26" s="2490">
        <f>I24+I22+I20+I18+I16+I14+I12+I10+I8</f>
        <v>2</v>
      </c>
      <c r="J26" s="2491"/>
      <c r="K26" s="2492">
        <f>K24+K22+K20+K18+K16+K14+K12+K10+K8</f>
        <v>28</v>
      </c>
      <c r="L26" s="2491"/>
      <c r="M26" s="2491">
        <f>SUM(E26:L26)</f>
        <v>365</v>
      </c>
      <c r="N26" s="2493"/>
      <c r="P26" s="2451"/>
    </row>
    <row r="27" spans="1:16" s="2450" customFormat="1" ht="30" customHeight="1" thickBot="1">
      <c r="A27" s="2494"/>
      <c r="B27" s="2495"/>
      <c r="C27" s="2496" t="s">
        <v>390</v>
      </c>
      <c r="D27" s="2497"/>
      <c r="E27" s="2498">
        <f>E25+E23+E21+E19+E17+E15+E13+E11+E9</f>
        <v>5764.59</v>
      </c>
      <c r="F27" s="2499"/>
      <c r="G27" s="2499">
        <f>G25+G23+G21+G19+G17+G15+G13+G11+G9</f>
        <v>75668</v>
      </c>
      <c r="H27" s="2499"/>
      <c r="I27" s="2500">
        <f>I25+I23+I21+I19+I17+I15+I13+I11+I9</f>
        <v>3160</v>
      </c>
      <c r="J27" s="2501"/>
      <c r="K27" s="2502">
        <f>K25+K23+K21+K19+K17+K15+K13+K11+K9</f>
        <v>833106</v>
      </c>
      <c r="L27" s="2501"/>
      <c r="M27" s="2501">
        <f>SUM(E27:L27)</f>
        <v>917698.59</v>
      </c>
      <c r="N27" s="2503"/>
      <c r="P27" s="2451"/>
    </row>
    <row r="28" spans="1:16" s="2416" customFormat="1">
      <c r="A28" s="2504"/>
      <c r="B28" s="2504"/>
      <c r="C28" s="2504"/>
      <c r="D28" s="2504"/>
      <c r="E28" s="2504"/>
      <c r="F28" s="2504"/>
      <c r="G28" s="2504"/>
      <c r="H28" s="2504"/>
      <c r="I28" s="2504"/>
      <c r="J28" s="2504"/>
      <c r="K28" s="2504"/>
      <c r="L28" s="2504"/>
      <c r="M28" s="2504"/>
      <c r="N28" s="2504"/>
    </row>
    <row r="29" spans="1:16" s="2416" customFormat="1">
      <c r="A29" s="2504" t="s">
        <v>501</v>
      </c>
      <c r="B29" s="2504"/>
      <c r="C29" s="2504"/>
      <c r="D29" s="2504"/>
      <c r="E29" s="2504"/>
      <c r="F29" s="2504"/>
      <c r="G29" s="2504"/>
      <c r="H29" s="2504"/>
      <c r="I29" s="2504"/>
      <c r="J29" s="2504"/>
      <c r="K29" s="2504"/>
      <c r="L29" s="2504"/>
      <c r="M29" s="2504"/>
      <c r="N29" s="2504"/>
      <c r="P29" s="2505"/>
    </row>
    <row r="30" spans="1:16" s="2416" customFormat="1">
      <c r="A30" s="2504"/>
      <c r="B30" s="2504"/>
      <c r="C30" s="2504"/>
      <c r="D30" s="2504"/>
      <c r="E30" s="2504"/>
      <c r="F30" s="2504"/>
      <c r="G30" s="2504"/>
      <c r="H30" s="2504"/>
      <c r="I30" s="2504"/>
      <c r="J30" s="2504"/>
      <c r="K30" s="2504"/>
      <c r="L30" s="2504"/>
      <c r="M30" s="2506"/>
      <c r="N30" s="2504"/>
      <c r="O30" s="2505"/>
    </row>
    <row r="31" spans="1:16" s="2416" customFormat="1"/>
    <row r="32" spans="1:16" s="2416" customFormat="1"/>
    <row r="33" s="2416" customFormat="1"/>
    <row r="34" s="2416" customFormat="1"/>
    <row r="35" s="2416" customFormat="1"/>
    <row r="36" s="2416" customFormat="1"/>
    <row r="37" s="2416" customFormat="1"/>
    <row r="38" s="2416" customFormat="1"/>
    <row r="39" s="2416" customFormat="1"/>
    <row r="40" s="2416" customFormat="1"/>
    <row r="41" s="2416" customFormat="1"/>
    <row r="42" s="2416" customFormat="1"/>
    <row r="43" s="2416" customFormat="1"/>
    <row r="44" s="2416" customFormat="1"/>
    <row r="45" s="2416" customFormat="1"/>
    <row r="46" s="2416" customFormat="1"/>
    <row r="47" s="2416" customFormat="1"/>
    <row r="48" s="2416" customFormat="1"/>
    <row r="49" s="2416" customFormat="1"/>
    <row r="50" s="2416" customFormat="1"/>
    <row r="51" s="2416" customFormat="1"/>
    <row r="52" s="2416" customFormat="1"/>
    <row r="53" s="2416" customFormat="1"/>
    <row r="54" s="2416" customFormat="1"/>
  </sheetData>
  <mergeCells count="138">
    <mergeCell ref="M26:N26"/>
    <mergeCell ref="C27:D27"/>
    <mergeCell ref="E27:F27"/>
    <mergeCell ref="G27:H27"/>
    <mergeCell ref="I27:J27"/>
    <mergeCell ref="K27:L27"/>
    <mergeCell ref="M27:N27"/>
    <mergeCell ref="A26:B27"/>
    <mergeCell ref="C26:D26"/>
    <mergeCell ref="E26:F26"/>
    <mergeCell ref="G26:H26"/>
    <mergeCell ref="I26:J26"/>
    <mergeCell ref="K26:L26"/>
    <mergeCell ref="M24:N24"/>
    <mergeCell ref="C25:D25"/>
    <mergeCell ref="E25:F25"/>
    <mergeCell ref="G25:H25"/>
    <mergeCell ref="I25:J25"/>
    <mergeCell ref="K25:L25"/>
    <mergeCell ref="M25:N25"/>
    <mergeCell ref="A24:B25"/>
    <mergeCell ref="C24:D24"/>
    <mergeCell ref="E24:F24"/>
    <mergeCell ref="G24:H24"/>
    <mergeCell ref="I24:J24"/>
    <mergeCell ref="K24:L24"/>
    <mergeCell ref="M22:N22"/>
    <mergeCell ref="C23:D23"/>
    <mergeCell ref="E23:F23"/>
    <mergeCell ref="G23:H23"/>
    <mergeCell ref="I23:J23"/>
    <mergeCell ref="K23:L23"/>
    <mergeCell ref="M23:N23"/>
    <mergeCell ref="A22:B23"/>
    <mergeCell ref="C22:D22"/>
    <mergeCell ref="E22:F22"/>
    <mergeCell ref="G22:H22"/>
    <mergeCell ref="I22:J22"/>
    <mergeCell ref="K22:L22"/>
    <mergeCell ref="M20:N20"/>
    <mergeCell ref="C21:D21"/>
    <mergeCell ref="E21:F21"/>
    <mergeCell ref="G21:H21"/>
    <mergeCell ref="I21:J21"/>
    <mergeCell ref="K21:L21"/>
    <mergeCell ref="M21:N21"/>
    <mergeCell ref="A20:B21"/>
    <mergeCell ref="C20:D20"/>
    <mergeCell ref="E20:F20"/>
    <mergeCell ref="G20:H20"/>
    <mergeCell ref="I20:J20"/>
    <mergeCell ref="K20:L20"/>
    <mergeCell ref="M18:N18"/>
    <mergeCell ref="C19:D19"/>
    <mergeCell ref="E19:F19"/>
    <mergeCell ref="G19:H19"/>
    <mergeCell ref="I19:J19"/>
    <mergeCell ref="K19:L19"/>
    <mergeCell ref="M19:N19"/>
    <mergeCell ref="A18:B19"/>
    <mergeCell ref="C18:D18"/>
    <mergeCell ref="E18:F18"/>
    <mergeCell ref="G18:H18"/>
    <mergeCell ref="I18:J18"/>
    <mergeCell ref="K18:L18"/>
    <mergeCell ref="M16:N16"/>
    <mergeCell ref="C17:D17"/>
    <mergeCell ref="E17:F17"/>
    <mergeCell ref="G17:H17"/>
    <mergeCell ref="I17:J17"/>
    <mergeCell ref="K17:L17"/>
    <mergeCell ref="M17:N17"/>
    <mergeCell ref="A16:B17"/>
    <mergeCell ref="C16:D16"/>
    <mergeCell ref="E16:F16"/>
    <mergeCell ref="G16:H16"/>
    <mergeCell ref="I16:J16"/>
    <mergeCell ref="K16:L16"/>
    <mergeCell ref="M14:N14"/>
    <mergeCell ref="C15:D15"/>
    <mergeCell ref="E15:F15"/>
    <mergeCell ref="G15:H15"/>
    <mergeCell ref="I15:J15"/>
    <mergeCell ref="K15:L15"/>
    <mergeCell ref="M15:N15"/>
    <mergeCell ref="A14:B15"/>
    <mergeCell ref="C14:D14"/>
    <mergeCell ref="E14:F14"/>
    <mergeCell ref="G14:H14"/>
    <mergeCell ref="I14:J14"/>
    <mergeCell ref="K14:L14"/>
    <mergeCell ref="M12:N12"/>
    <mergeCell ref="C13:D13"/>
    <mergeCell ref="E13:F13"/>
    <mergeCell ref="G13:H13"/>
    <mergeCell ref="I13:J13"/>
    <mergeCell ref="K13:L13"/>
    <mergeCell ref="M13:N13"/>
    <mergeCell ref="A12:B13"/>
    <mergeCell ref="C12:D12"/>
    <mergeCell ref="E12:F12"/>
    <mergeCell ref="G12:H12"/>
    <mergeCell ref="I12:J12"/>
    <mergeCell ref="K12:L12"/>
    <mergeCell ref="M10:N10"/>
    <mergeCell ref="C11:D11"/>
    <mergeCell ref="E11:F11"/>
    <mergeCell ref="G11:H11"/>
    <mergeCell ref="I11:J11"/>
    <mergeCell ref="K11:L11"/>
    <mergeCell ref="M11:N11"/>
    <mergeCell ref="A10:B11"/>
    <mergeCell ref="C10:D10"/>
    <mergeCell ref="E10:F10"/>
    <mergeCell ref="G10:H10"/>
    <mergeCell ref="I10:J10"/>
    <mergeCell ref="K10:L10"/>
    <mergeCell ref="M8:N8"/>
    <mergeCell ref="C9:D9"/>
    <mergeCell ref="E9:F9"/>
    <mergeCell ref="G9:H9"/>
    <mergeCell ref="I9:J9"/>
    <mergeCell ref="K9:L9"/>
    <mergeCell ref="M9:N9"/>
    <mergeCell ref="A8:B9"/>
    <mergeCell ref="C8:D8"/>
    <mergeCell ref="E8:F8"/>
    <mergeCell ref="G8:H8"/>
    <mergeCell ref="I8:J8"/>
    <mergeCell ref="K8:L8"/>
    <mergeCell ref="C5:D5"/>
    <mergeCell ref="E5:F7"/>
    <mergeCell ref="G5:H7"/>
    <mergeCell ref="I5:J7"/>
    <mergeCell ref="K5:L7"/>
    <mergeCell ref="M5:N7"/>
    <mergeCell ref="B6:D6"/>
    <mergeCell ref="B7:D7"/>
  </mergeCells>
  <phoneticPr fontId="3"/>
  <pageMargins left="0.78740157480314965" right="0.78740157480314965" top="0.98425196850393704" bottom="0.78740157480314965" header="0" footer="0"/>
  <pageSetup paperSize="9" scale="97"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9E884-7161-4B8C-BA91-73AEEEBBB547}">
  <sheetPr>
    <tabColor theme="9" tint="0.59999389629810485"/>
  </sheetPr>
  <dimension ref="A1:R303"/>
  <sheetViews>
    <sheetView view="pageBreakPreview" zoomScaleNormal="166" zoomScaleSheetLayoutView="100" workbookViewId="0"/>
  </sheetViews>
  <sheetFormatPr defaultRowHeight="13.5"/>
  <cols>
    <col min="1" max="1" width="6.75" style="2413" customWidth="1"/>
    <col min="2" max="2" width="3.125" style="2413" customWidth="1"/>
    <col min="3" max="3" width="3.625" style="2413" customWidth="1"/>
    <col min="4" max="4" width="5" style="2413" customWidth="1"/>
    <col min="5" max="17" width="4.875" style="2413" customWidth="1"/>
    <col min="18" max="18" width="5.375" style="2413" customWidth="1"/>
    <col min="19" max="256" width="9" style="2413"/>
    <col min="257" max="257" width="6.75" style="2413" customWidth="1"/>
    <col min="258" max="258" width="3.125" style="2413" customWidth="1"/>
    <col min="259" max="259" width="3.625" style="2413" customWidth="1"/>
    <col min="260" max="260" width="5" style="2413" customWidth="1"/>
    <col min="261" max="273" width="4.875" style="2413" customWidth="1"/>
    <col min="274" max="274" width="5.375" style="2413" customWidth="1"/>
    <col min="275" max="512" width="9" style="2413"/>
    <col min="513" max="513" width="6.75" style="2413" customWidth="1"/>
    <col min="514" max="514" width="3.125" style="2413" customWidth="1"/>
    <col min="515" max="515" width="3.625" style="2413" customWidth="1"/>
    <col min="516" max="516" width="5" style="2413" customWidth="1"/>
    <col min="517" max="529" width="4.875" style="2413" customWidth="1"/>
    <col min="530" max="530" width="5.375" style="2413" customWidth="1"/>
    <col min="531" max="768" width="9" style="2413"/>
    <col min="769" max="769" width="6.75" style="2413" customWidth="1"/>
    <col min="770" max="770" width="3.125" style="2413" customWidth="1"/>
    <col min="771" max="771" width="3.625" style="2413" customWidth="1"/>
    <col min="772" max="772" width="5" style="2413" customWidth="1"/>
    <col min="773" max="785" width="4.875" style="2413" customWidth="1"/>
    <col min="786" max="786" width="5.375" style="2413" customWidth="1"/>
    <col min="787" max="1024" width="9" style="2413"/>
    <col min="1025" max="1025" width="6.75" style="2413" customWidth="1"/>
    <col min="1026" max="1026" width="3.125" style="2413" customWidth="1"/>
    <col min="1027" max="1027" width="3.625" style="2413" customWidth="1"/>
    <col min="1028" max="1028" width="5" style="2413" customWidth="1"/>
    <col min="1029" max="1041" width="4.875" style="2413" customWidth="1"/>
    <col min="1042" max="1042" width="5.375" style="2413" customWidth="1"/>
    <col min="1043" max="1280" width="9" style="2413"/>
    <col min="1281" max="1281" width="6.75" style="2413" customWidth="1"/>
    <col min="1282" max="1282" width="3.125" style="2413" customWidth="1"/>
    <col min="1283" max="1283" width="3.625" style="2413" customWidth="1"/>
    <col min="1284" max="1284" width="5" style="2413" customWidth="1"/>
    <col min="1285" max="1297" width="4.875" style="2413" customWidth="1"/>
    <col min="1298" max="1298" width="5.375" style="2413" customWidth="1"/>
    <col min="1299" max="1536" width="9" style="2413"/>
    <col min="1537" max="1537" width="6.75" style="2413" customWidth="1"/>
    <col min="1538" max="1538" width="3.125" style="2413" customWidth="1"/>
    <col min="1539" max="1539" width="3.625" style="2413" customWidth="1"/>
    <col min="1540" max="1540" width="5" style="2413" customWidth="1"/>
    <col min="1541" max="1553" width="4.875" style="2413" customWidth="1"/>
    <col min="1554" max="1554" width="5.375" style="2413" customWidth="1"/>
    <col min="1555" max="1792" width="9" style="2413"/>
    <col min="1793" max="1793" width="6.75" style="2413" customWidth="1"/>
    <col min="1794" max="1794" width="3.125" style="2413" customWidth="1"/>
    <col min="1795" max="1795" width="3.625" style="2413" customWidth="1"/>
    <col min="1796" max="1796" width="5" style="2413" customWidth="1"/>
    <col min="1797" max="1809" width="4.875" style="2413" customWidth="1"/>
    <col min="1810" max="1810" width="5.375" style="2413" customWidth="1"/>
    <col min="1811" max="2048" width="9" style="2413"/>
    <col min="2049" max="2049" width="6.75" style="2413" customWidth="1"/>
    <col min="2050" max="2050" width="3.125" style="2413" customWidth="1"/>
    <col min="2051" max="2051" width="3.625" style="2413" customWidth="1"/>
    <col min="2052" max="2052" width="5" style="2413" customWidth="1"/>
    <col min="2053" max="2065" width="4.875" style="2413" customWidth="1"/>
    <col min="2066" max="2066" width="5.375" style="2413" customWidth="1"/>
    <col min="2067" max="2304" width="9" style="2413"/>
    <col min="2305" max="2305" width="6.75" style="2413" customWidth="1"/>
    <col min="2306" max="2306" width="3.125" style="2413" customWidth="1"/>
    <col min="2307" max="2307" width="3.625" style="2413" customWidth="1"/>
    <col min="2308" max="2308" width="5" style="2413" customWidth="1"/>
    <col min="2309" max="2321" width="4.875" style="2413" customWidth="1"/>
    <col min="2322" max="2322" width="5.375" style="2413" customWidth="1"/>
    <col min="2323" max="2560" width="9" style="2413"/>
    <col min="2561" max="2561" width="6.75" style="2413" customWidth="1"/>
    <col min="2562" max="2562" width="3.125" style="2413" customWidth="1"/>
    <col min="2563" max="2563" width="3.625" style="2413" customWidth="1"/>
    <col min="2564" max="2564" width="5" style="2413" customWidth="1"/>
    <col min="2565" max="2577" width="4.875" style="2413" customWidth="1"/>
    <col min="2578" max="2578" width="5.375" style="2413" customWidth="1"/>
    <col min="2579" max="2816" width="9" style="2413"/>
    <col min="2817" max="2817" width="6.75" style="2413" customWidth="1"/>
    <col min="2818" max="2818" width="3.125" style="2413" customWidth="1"/>
    <col min="2819" max="2819" width="3.625" style="2413" customWidth="1"/>
    <col min="2820" max="2820" width="5" style="2413" customWidth="1"/>
    <col min="2821" max="2833" width="4.875" style="2413" customWidth="1"/>
    <col min="2834" max="2834" width="5.375" style="2413" customWidth="1"/>
    <col min="2835" max="3072" width="9" style="2413"/>
    <col min="3073" max="3073" width="6.75" style="2413" customWidth="1"/>
    <col min="3074" max="3074" width="3.125" style="2413" customWidth="1"/>
    <col min="3075" max="3075" width="3.625" style="2413" customWidth="1"/>
    <col min="3076" max="3076" width="5" style="2413" customWidth="1"/>
    <col min="3077" max="3089" width="4.875" style="2413" customWidth="1"/>
    <col min="3090" max="3090" width="5.375" style="2413" customWidth="1"/>
    <col min="3091" max="3328" width="9" style="2413"/>
    <col min="3329" max="3329" width="6.75" style="2413" customWidth="1"/>
    <col min="3330" max="3330" width="3.125" style="2413" customWidth="1"/>
    <col min="3331" max="3331" width="3.625" style="2413" customWidth="1"/>
    <col min="3332" max="3332" width="5" style="2413" customWidth="1"/>
    <col min="3333" max="3345" width="4.875" style="2413" customWidth="1"/>
    <col min="3346" max="3346" width="5.375" style="2413" customWidth="1"/>
    <col min="3347" max="3584" width="9" style="2413"/>
    <col min="3585" max="3585" width="6.75" style="2413" customWidth="1"/>
    <col min="3586" max="3586" width="3.125" style="2413" customWidth="1"/>
    <col min="3587" max="3587" width="3.625" style="2413" customWidth="1"/>
    <col min="3588" max="3588" width="5" style="2413" customWidth="1"/>
    <col min="3589" max="3601" width="4.875" style="2413" customWidth="1"/>
    <col min="3602" max="3602" width="5.375" style="2413" customWidth="1"/>
    <col min="3603" max="3840" width="9" style="2413"/>
    <col min="3841" max="3841" width="6.75" style="2413" customWidth="1"/>
    <col min="3842" max="3842" width="3.125" style="2413" customWidth="1"/>
    <col min="3843" max="3843" width="3.625" style="2413" customWidth="1"/>
    <col min="3844" max="3844" width="5" style="2413" customWidth="1"/>
    <col min="3845" max="3857" width="4.875" style="2413" customWidth="1"/>
    <col min="3858" max="3858" width="5.375" style="2413" customWidth="1"/>
    <col min="3859" max="4096" width="9" style="2413"/>
    <col min="4097" max="4097" width="6.75" style="2413" customWidth="1"/>
    <col min="4098" max="4098" width="3.125" style="2413" customWidth="1"/>
    <col min="4099" max="4099" width="3.625" style="2413" customWidth="1"/>
    <col min="4100" max="4100" width="5" style="2413" customWidth="1"/>
    <col min="4101" max="4113" width="4.875" style="2413" customWidth="1"/>
    <col min="4114" max="4114" width="5.375" style="2413" customWidth="1"/>
    <col min="4115" max="4352" width="9" style="2413"/>
    <col min="4353" max="4353" width="6.75" style="2413" customWidth="1"/>
    <col min="4354" max="4354" width="3.125" style="2413" customWidth="1"/>
    <col min="4355" max="4355" width="3.625" style="2413" customWidth="1"/>
    <col min="4356" max="4356" width="5" style="2413" customWidth="1"/>
    <col min="4357" max="4369" width="4.875" style="2413" customWidth="1"/>
    <col min="4370" max="4370" width="5.375" style="2413" customWidth="1"/>
    <col min="4371" max="4608" width="9" style="2413"/>
    <col min="4609" max="4609" width="6.75" style="2413" customWidth="1"/>
    <col min="4610" max="4610" width="3.125" style="2413" customWidth="1"/>
    <col min="4611" max="4611" width="3.625" style="2413" customWidth="1"/>
    <col min="4612" max="4612" width="5" style="2413" customWidth="1"/>
    <col min="4613" max="4625" width="4.875" style="2413" customWidth="1"/>
    <col min="4626" max="4626" width="5.375" style="2413" customWidth="1"/>
    <col min="4627" max="4864" width="9" style="2413"/>
    <col min="4865" max="4865" width="6.75" style="2413" customWidth="1"/>
    <col min="4866" max="4866" width="3.125" style="2413" customWidth="1"/>
    <col min="4867" max="4867" width="3.625" style="2413" customWidth="1"/>
    <col min="4868" max="4868" width="5" style="2413" customWidth="1"/>
    <col min="4869" max="4881" width="4.875" style="2413" customWidth="1"/>
    <col min="4882" max="4882" width="5.375" style="2413" customWidth="1"/>
    <col min="4883" max="5120" width="9" style="2413"/>
    <col min="5121" max="5121" width="6.75" style="2413" customWidth="1"/>
    <col min="5122" max="5122" width="3.125" style="2413" customWidth="1"/>
    <col min="5123" max="5123" width="3.625" style="2413" customWidth="1"/>
    <col min="5124" max="5124" width="5" style="2413" customWidth="1"/>
    <col min="5125" max="5137" width="4.875" style="2413" customWidth="1"/>
    <col min="5138" max="5138" width="5.375" style="2413" customWidth="1"/>
    <col min="5139" max="5376" width="9" style="2413"/>
    <col min="5377" max="5377" width="6.75" style="2413" customWidth="1"/>
    <col min="5378" max="5378" width="3.125" style="2413" customWidth="1"/>
    <col min="5379" max="5379" width="3.625" style="2413" customWidth="1"/>
    <col min="5380" max="5380" width="5" style="2413" customWidth="1"/>
    <col min="5381" max="5393" width="4.875" style="2413" customWidth="1"/>
    <col min="5394" max="5394" width="5.375" style="2413" customWidth="1"/>
    <col min="5395" max="5632" width="9" style="2413"/>
    <col min="5633" max="5633" width="6.75" style="2413" customWidth="1"/>
    <col min="5634" max="5634" width="3.125" style="2413" customWidth="1"/>
    <col min="5635" max="5635" width="3.625" style="2413" customWidth="1"/>
    <col min="5636" max="5636" width="5" style="2413" customWidth="1"/>
    <col min="5637" max="5649" width="4.875" style="2413" customWidth="1"/>
    <col min="5650" max="5650" width="5.375" style="2413" customWidth="1"/>
    <col min="5651" max="5888" width="9" style="2413"/>
    <col min="5889" max="5889" width="6.75" style="2413" customWidth="1"/>
    <col min="5890" max="5890" width="3.125" style="2413" customWidth="1"/>
    <col min="5891" max="5891" width="3.625" style="2413" customWidth="1"/>
    <col min="5892" max="5892" width="5" style="2413" customWidth="1"/>
    <col min="5893" max="5905" width="4.875" style="2413" customWidth="1"/>
    <col min="5906" max="5906" width="5.375" style="2413" customWidth="1"/>
    <col min="5907" max="6144" width="9" style="2413"/>
    <col min="6145" max="6145" width="6.75" style="2413" customWidth="1"/>
    <col min="6146" max="6146" width="3.125" style="2413" customWidth="1"/>
    <col min="6147" max="6147" width="3.625" style="2413" customWidth="1"/>
    <col min="6148" max="6148" width="5" style="2413" customWidth="1"/>
    <col min="6149" max="6161" width="4.875" style="2413" customWidth="1"/>
    <col min="6162" max="6162" width="5.375" style="2413" customWidth="1"/>
    <col min="6163" max="6400" width="9" style="2413"/>
    <col min="6401" max="6401" width="6.75" style="2413" customWidth="1"/>
    <col min="6402" max="6402" width="3.125" style="2413" customWidth="1"/>
    <col min="6403" max="6403" width="3.625" style="2413" customWidth="1"/>
    <col min="6404" max="6404" width="5" style="2413" customWidth="1"/>
    <col min="6405" max="6417" width="4.875" style="2413" customWidth="1"/>
    <col min="6418" max="6418" width="5.375" style="2413" customWidth="1"/>
    <col min="6419" max="6656" width="9" style="2413"/>
    <col min="6657" max="6657" width="6.75" style="2413" customWidth="1"/>
    <col min="6658" max="6658" width="3.125" style="2413" customWidth="1"/>
    <col min="6659" max="6659" width="3.625" style="2413" customWidth="1"/>
    <col min="6660" max="6660" width="5" style="2413" customWidth="1"/>
    <col min="6661" max="6673" width="4.875" style="2413" customWidth="1"/>
    <col min="6674" max="6674" width="5.375" style="2413" customWidth="1"/>
    <col min="6675" max="6912" width="9" style="2413"/>
    <col min="6913" max="6913" width="6.75" style="2413" customWidth="1"/>
    <col min="6914" max="6914" width="3.125" style="2413" customWidth="1"/>
    <col min="6915" max="6915" width="3.625" style="2413" customWidth="1"/>
    <col min="6916" max="6916" width="5" style="2413" customWidth="1"/>
    <col min="6917" max="6929" width="4.875" style="2413" customWidth="1"/>
    <col min="6930" max="6930" width="5.375" style="2413" customWidth="1"/>
    <col min="6931" max="7168" width="9" style="2413"/>
    <col min="7169" max="7169" width="6.75" style="2413" customWidth="1"/>
    <col min="7170" max="7170" width="3.125" style="2413" customWidth="1"/>
    <col min="7171" max="7171" width="3.625" style="2413" customWidth="1"/>
    <col min="7172" max="7172" width="5" style="2413" customWidth="1"/>
    <col min="7173" max="7185" width="4.875" style="2413" customWidth="1"/>
    <col min="7186" max="7186" width="5.375" style="2413" customWidth="1"/>
    <col min="7187" max="7424" width="9" style="2413"/>
    <col min="7425" max="7425" width="6.75" style="2413" customWidth="1"/>
    <col min="7426" max="7426" width="3.125" style="2413" customWidth="1"/>
    <col min="7427" max="7427" width="3.625" style="2413" customWidth="1"/>
    <col min="7428" max="7428" width="5" style="2413" customWidth="1"/>
    <col min="7429" max="7441" width="4.875" style="2413" customWidth="1"/>
    <col min="7442" max="7442" width="5.375" style="2413" customWidth="1"/>
    <col min="7443" max="7680" width="9" style="2413"/>
    <col min="7681" max="7681" width="6.75" style="2413" customWidth="1"/>
    <col min="7682" max="7682" width="3.125" style="2413" customWidth="1"/>
    <col min="7683" max="7683" width="3.625" style="2413" customWidth="1"/>
    <col min="7684" max="7684" width="5" style="2413" customWidth="1"/>
    <col min="7685" max="7697" width="4.875" style="2413" customWidth="1"/>
    <col min="7698" max="7698" width="5.375" style="2413" customWidth="1"/>
    <col min="7699" max="7936" width="9" style="2413"/>
    <col min="7937" max="7937" width="6.75" style="2413" customWidth="1"/>
    <col min="7938" max="7938" width="3.125" style="2413" customWidth="1"/>
    <col min="7939" max="7939" width="3.625" style="2413" customWidth="1"/>
    <col min="7940" max="7940" width="5" style="2413" customWidth="1"/>
    <col min="7941" max="7953" width="4.875" style="2413" customWidth="1"/>
    <col min="7954" max="7954" width="5.375" style="2413" customWidth="1"/>
    <col min="7955" max="8192" width="9" style="2413"/>
    <col min="8193" max="8193" width="6.75" style="2413" customWidth="1"/>
    <col min="8194" max="8194" width="3.125" style="2413" customWidth="1"/>
    <col min="8195" max="8195" width="3.625" style="2413" customWidth="1"/>
    <col min="8196" max="8196" width="5" style="2413" customWidth="1"/>
    <col min="8197" max="8209" width="4.875" style="2413" customWidth="1"/>
    <col min="8210" max="8210" width="5.375" style="2413" customWidth="1"/>
    <col min="8211" max="8448" width="9" style="2413"/>
    <col min="8449" max="8449" width="6.75" style="2413" customWidth="1"/>
    <col min="8450" max="8450" width="3.125" style="2413" customWidth="1"/>
    <col min="8451" max="8451" width="3.625" style="2413" customWidth="1"/>
    <col min="8452" max="8452" width="5" style="2413" customWidth="1"/>
    <col min="8453" max="8465" width="4.875" style="2413" customWidth="1"/>
    <col min="8466" max="8466" width="5.375" style="2413" customWidth="1"/>
    <col min="8467" max="8704" width="9" style="2413"/>
    <col min="8705" max="8705" width="6.75" style="2413" customWidth="1"/>
    <col min="8706" max="8706" width="3.125" style="2413" customWidth="1"/>
    <col min="8707" max="8707" width="3.625" style="2413" customWidth="1"/>
    <col min="8708" max="8708" width="5" style="2413" customWidth="1"/>
    <col min="8709" max="8721" width="4.875" style="2413" customWidth="1"/>
    <col min="8722" max="8722" width="5.375" style="2413" customWidth="1"/>
    <col min="8723" max="8960" width="9" style="2413"/>
    <col min="8961" max="8961" width="6.75" style="2413" customWidth="1"/>
    <col min="8962" max="8962" width="3.125" style="2413" customWidth="1"/>
    <col min="8963" max="8963" width="3.625" style="2413" customWidth="1"/>
    <col min="8964" max="8964" width="5" style="2413" customWidth="1"/>
    <col min="8965" max="8977" width="4.875" style="2413" customWidth="1"/>
    <col min="8978" max="8978" width="5.375" style="2413" customWidth="1"/>
    <col min="8979" max="9216" width="9" style="2413"/>
    <col min="9217" max="9217" width="6.75" style="2413" customWidth="1"/>
    <col min="9218" max="9218" width="3.125" style="2413" customWidth="1"/>
    <col min="9219" max="9219" width="3.625" style="2413" customWidth="1"/>
    <col min="9220" max="9220" width="5" style="2413" customWidth="1"/>
    <col min="9221" max="9233" width="4.875" style="2413" customWidth="1"/>
    <col min="9234" max="9234" width="5.375" style="2413" customWidth="1"/>
    <col min="9235" max="9472" width="9" style="2413"/>
    <col min="9473" max="9473" width="6.75" style="2413" customWidth="1"/>
    <col min="9474" max="9474" width="3.125" style="2413" customWidth="1"/>
    <col min="9475" max="9475" width="3.625" style="2413" customWidth="1"/>
    <col min="9476" max="9476" width="5" style="2413" customWidth="1"/>
    <col min="9477" max="9489" width="4.875" style="2413" customWidth="1"/>
    <col min="9490" max="9490" width="5.375" style="2413" customWidth="1"/>
    <col min="9491" max="9728" width="9" style="2413"/>
    <col min="9729" max="9729" width="6.75" style="2413" customWidth="1"/>
    <col min="9730" max="9730" width="3.125" style="2413" customWidth="1"/>
    <col min="9731" max="9731" width="3.625" style="2413" customWidth="1"/>
    <col min="9732" max="9732" width="5" style="2413" customWidth="1"/>
    <col min="9733" max="9745" width="4.875" style="2413" customWidth="1"/>
    <col min="9746" max="9746" width="5.375" style="2413" customWidth="1"/>
    <col min="9747" max="9984" width="9" style="2413"/>
    <col min="9985" max="9985" width="6.75" style="2413" customWidth="1"/>
    <col min="9986" max="9986" width="3.125" style="2413" customWidth="1"/>
    <col min="9987" max="9987" width="3.625" style="2413" customWidth="1"/>
    <col min="9988" max="9988" width="5" style="2413" customWidth="1"/>
    <col min="9989" max="10001" width="4.875" style="2413" customWidth="1"/>
    <col min="10002" max="10002" width="5.375" style="2413" customWidth="1"/>
    <col min="10003" max="10240" width="9" style="2413"/>
    <col min="10241" max="10241" width="6.75" style="2413" customWidth="1"/>
    <col min="10242" max="10242" width="3.125" style="2413" customWidth="1"/>
    <col min="10243" max="10243" width="3.625" style="2413" customWidth="1"/>
    <col min="10244" max="10244" width="5" style="2413" customWidth="1"/>
    <col min="10245" max="10257" width="4.875" style="2413" customWidth="1"/>
    <col min="10258" max="10258" width="5.375" style="2413" customWidth="1"/>
    <col min="10259" max="10496" width="9" style="2413"/>
    <col min="10497" max="10497" width="6.75" style="2413" customWidth="1"/>
    <col min="10498" max="10498" width="3.125" style="2413" customWidth="1"/>
    <col min="10499" max="10499" width="3.625" style="2413" customWidth="1"/>
    <col min="10500" max="10500" width="5" style="2413" customWidth="1"/>
    <col min="10501" max="10513" width="4.875" style="2413" customWidth="1"/>
    <col min="10514" max="10514" width="5.375" style="2413" customWidth="1"/>
    <col min="10515" max="10752" width="9" style="2413"/>
    <col min="10753" max="10753" width="6.75" style="2413" customWidth="1"/>
    <col min="10754" max="10754" width="3.125" style="2413" customWidth="1"/>
    <col min="10755" max="10755" width="3.625" style="2413" customWidth="1"/>
    <col min="10756" max="10756" width="5" style="2413" customWidth="1"/>
    <col min="10757" max="10769" width="4.875" style="2413" customWidth="1"/>
    <col min="10770" max="10770" width="5.375" style="2413" customWidth="1"/>
    <col min="10771" max="11008" width="9" style="2413"/>
    <col min="11009" max="11009" width="6.75" style="2413" customWidth="1"/>
    <col min="11010" max="11010" width="3.125" style="2413" customWidth="1"/>
    <col min="11011" max="11011" width="3.625" style="2413" customWidth="1"/>
    <col min="11012" max="11012" width="5" style="2413" customWidth="1"/>
    <col min="11013" max="11025" width="4.875" style="2413" customWidth="1"/>
    <col min="11026" max="11026" width="5.375" style="2413" customWidth="1"/>
    <col min="11027" max="11264" width="9" style="2413"/>
    <col min="11265" max="11265" width="6.75" style="2413" customWidth="1"/>
    <col min="11266" max="11266" width="3.125" style="2413" customWidth="1"/>
    <col min="11267" max="11267" width="3.625" style="2413" customWidth="1"/>
    <col min="11268" max="11268" width="5" style="2413" customWidth="1"/>
    <col min="11269" max="11281" width="4.875" style="2413" customWidth="1"/>
    <col min="11282" max="11282" width="5.375" style="2413" customWidth="1"/>
    <col min="11283" max="11520" width="9" style="2413"/>
    <col min="11521" max="11521" width="6.75" style="2413" customWidth="1"/>
    <col min="11522" max="11522" width="3.125" style="2413" customWidth="1"/>
    <col min="11523" max="11523" width="3.625" style="2413" customWidth="1"/>
    <col min="11524" max="11524" width="5" style="2413" customWidth="1"/>
    <col min="11525" max="11537" width="4.875" style="2413" customWidth="1"/>
    <col min="11538" max="11538" width="5.375" style="2413" customWidth="1"/>
    <col min="11539" max="11776" width="9" style="2413"/>
    <col min="11777" max="11777" width="6.75" style="2413" customWidth="1"/>
    <col min="11778" max="11778" width="3.125" style="2413" customWidth="1"/>
    <col min="11779" max="11779" width="3.625" style="2413" customWidth="1"/>
    <col min="11780" max="11780" width="5" style="2413" customWidth="1"/>
    <col min="11781" max="11793" width="4.875" style="2413" customWidth="1"/>
    <col min="11794" max="11794" width="5.375" style="2413" customWidth="1"/>
    <col min="11795" max="12032" width="9" style="2413"/>
    <col min="12033" max="12033" width="6.75" style="2413" customWidth="1"/>
    <col min="12034" max="12034" width="3.125" style="2413" customWidth="1"/>
    <col min="12035" max="12035" width="3.625" style="2413" customWidth="1"/>
    <col min="12036" max="12036" width="5" style="2413" customWidth="1"/>
    <col min="12037" max="12049" width="4.875" style="2413" customWidth="1"/>
    <col min="12050" max="12050" width="5.375" style="2413" customWidth="1"/>
    <col min="12051" max="12288" width="9" style="2413"/>
    <col min="12289" max="12289" width="6.75" style="2413" customWidth="1"/>
    <col min="12290" max="12290" width="3.125" style="2413" customWidth="1"/>
    <col min="12291" max="12291" width="3.625" style="2413" customWidth="1"/>
    <col min="12292" max="12292" width="5" style="2413" customWidth="1"/>
    <col min="12293" max="12305" width="4.875" style="2413" customWidth="1"/>
    <col min="12306" max="12306" width="5.375" style="2413" customWidth="1"/>
    <col min="12307" max="12544" width="9" style="2413"/>
    <col min="12545" max="12545" width="6.75" style="2413" customWidth="1"/>
    <col min="12546" max="12546" width="3.125" style="2413" customWidth="1"/>
    <col min="12547" max="12547" width="3.625" style="2413" customWidth="1"/>
    <col min="12548" max="12548" width="5" style="2413" customWidth="1"/>
    <col min="12549" max="12561" width="4.875" style="2413" customWidth="1"/>
    <col min="12562" max="12562" width="5.375" style="2413" customWidth="1"/>
    <col min="12563" max="12800" width="9" style="2413"/>
    <col min="12801" max="12801" width="6.75" style="2413" customWidth="1"/>
    <col min="12802" max="12802" width="3.125" style="2413" customWidth="1"/>
    <col min="12803" max="12803" width="3.625" style="2413" customWidth="1"/>
    <col min="12804" max="12804" width="5" style="2413" customWidth="1"/>
    <col min="12805" max="12817" width="4.875" style="2413" customWidth="1"/>
    <col min="12818" max="12818" width="5.375" style="2413" customWidth="1"/>
    <col min="12819" max="13056" width="9" style="2413"/>
    <col min="13057" max="13057" width="6.75" style="2413" customWidth="1"/>
    <col min="13058" max="13058" width="3.125" style="2413" customWidth="1"/>
    <col min="13059" max="13059" width="3.625" style="2413" customWidth="1"/>
    <col min="13060" max="13060" width="5" style="2413" customWidth="1"/>
    <col min="13061" max="13073" width="4.875" style="2413" customWidth="1"/>
    <col min="13074" max="13074" width="5.375" style="2413" customWidth="1"/>
    <col min="13075" max="13312" width="9" style="2413"/>
    <col min="13313" max="13313" width="6.75" style="2413" customWidth="1"/>
    <col min="13314" max="13314" width="3.125" style="2413" customWidth="1"/>
    <col min="13315" max="13315" width="3.625" style="2413" customWidth="1"/>
    <col min="13316" max="13316" width="5" style="2413" customWidth="1"/>
    <col min="13317" max="13329" width="4.875" style="2413" customWidth="1"/>
    <col min="13330" max="13330" width="5.375" style="2413" customWidth="1"/>
    <col min="13331" max="13568" width="9" style="2413"/>
    <col min="13569" max="13569" width="6.75" style="2413" customWidth="1"/>
    <col min="13570" max="13570" width="3.125" style="2413" customWidth="1"/>
    <col min="13571" max="13571" width="3.625" style="2413" customWidth="1"/>
    <col min="13572" max="13572" width="5" style="2413" customWidth="1"/>
    <col min="13573" max="13585" width="4.875" style="2413" customWidth="1"/>
    <col min="13586" max="13586" width="5.375" style="2413" customWidth="1"/>
    <col min="13587" max="13824" width="9" style="2413"/>
    <col min="13825" max="13825" width="6.75" style="2413" customWidth="1"/>
    <col min="13826" max="13826" width="3.125" style="2413" customWidth="1"/>
    <col min="13827" max="13827" width="3.625" style="2413" customWidth="1"/>
    <col min="13828" max="13828" width="5" style="2413" customWidth="1"/>
    <col min="13829" max="13841" width="4.875" style="2413" customWidth="1"/>
    <col min="13842" max="13842" width="5.375" style="2413" customWidth="1"/>
    <col min="13843" max="14080" width="9" style="2413"/>
    <col min="14081" max="14081" width="6.75" style="2413" customWidth="1"/>
    <col min="14082" max="14082" width="3.125" style="2413" customWidth="1"/>
    <col min="14083" max="14083" width="3.625" style="2413" customWidth="1"/>
    <col min="14084" max="14084" width="5" style="2413" customWidth="1"/>
    <col min="14085" max="14097" width="4.875" style="2413" customWidth="1"/>
    <col min="14098" max="14098" width="5.375" style="2413" customWidth="1"/>
    <col min="14099" max="14336" width="9" style="2413"/>
    <col min="14337" max="14337" width="6.75" style="2413" customWidth="1"/>
    <col min="14338" max="14338" width="3.125" style="2413" customWidth="1"/>
    <col min="14339" max="14339" width="3.625" style="2413" customWidth="1"/>
    <col min="14340" max="14340" width="5" style="2413" customWidth="1"/>
    <col min="14341" max="14353" width="4.875" style="2413" customWidth="1"/>
    <col min="14354" max="14354" width="5.375" style="2413" customWidth="1"/>
    <col min="14355" max="14592" width="9" style="2413"/>
    <col min="14593" max="14593" width="6.75" style="2413" customWidth="1"/>
    <col min="14594" max="14594" width="3.125" style="2413" customWidth="1"/>
    <col min="14595" max="14595" width="3.625" style="2413" customWidth="1"/>
    <col min="14596" max="14596" width="5" style="2413" customWidth="1"/>
    <col min="14597" max="14609" width="4.875" style="2413" customWidth="1"/>
    <col min="14610" max="14610" width="5.375" style="2413" customWidth="1"/>
    <col min="14611" max="14848" width="9" style="2413"/>
    <col min="14849" max="14849" width="6.75" style="2413" customWidth="1"/>
    <col min="14850" max="14850" width="3.125" style="2413" customWidth="1"/>
    <col min="14851" max="14851" width="3.625" style="2413" customWidth="1"/>
    <col min="14852" max="14852" width="5" style="2413" customWidth="1"/>
    <col min="14853" max="14865" width="4.875" style="2413" customWidth="1"/>
    <col min="14866" max="14866" width="5.375" style="2413" customWidth="1"/>
    <col min="14867" max="15104" width="9" style="2413"/>
    <col min="15105" max="15105" width="6.75" style="2413" customWidth="1"/>
    <col min="15106" max="15106" width="3.125" style="2413" customWidth="1"/>
    <col min="15107" max="15107" width="3.625" style="2413" customWidth="1"/>
    <col min="15108" max="15108" width="5" style="2413" customWidth="1"/>
    <col min="15109" max="15121" width="4.875" style="2413" customWidth="1"/>
    <col min="15122" max="15122" width="5.375" style="2413" customWidth="1"/>
    <col min="15123" max="15360" width="9" style="2413"/>
    <col min="15361" max="15361" width="6.75" style="2413" customWidth="1"/>
    <col min="15362" max="15362" width="3.125" style="2413" customWidth="1"/>
    <col min="15363" max="15363" width="3.625" style="2413" customWidth="1"/>
    <col min="15364" max="15364" width="5" style="2413" customWidth="1"/>
    <col min="15365" max="15377" width="4.875" style="2413" customWidth="1"/>
    <col min="15378" max="15378" width="5.375" style="2413" customWidth="1"/>
    <col min="15379" max="15616" width="9" style="2413"/>
    <col min="15617" max="15617" width="6.75" style="2413" customWidth="1"/>
    <col min="15618" max="15618" width="3.125" style="2413" customWidth="1"/>
    <col min="15619" max="15619" width="3.625" style="2413" customWidth="1"/>
    <col min="15620" max="15620" width="5" style="2413" customWidth="1"/>
    <col min="15621" max="15633" width="4.875" style="2413" customWidth="1"/>
    <col min="15634" max="15634" width="5.375" style="2413" customWidth="1"/>
    <col min="15635" max="15872" width="9" style="2413"/>
    <col min="15873" max="15873" width="6.75" style="2413" customWidth="1"/>
    <col min="15874" max="15874" width="3.125" style="2413" customWidth="1"/>
    <col min="15875" max="15875" width="3.625" style="2413" customWidth="1"/>
    <col min="15876" max="15876" width="5" style="2413" customWidth="1"/>
    <col min="15877" max="15889" width="4.875" style="2413" customWidth="1"/>
    <col min="15890" max="15890" width="5.375" style="2413" customWidth="1"/>
    <col min="15891" max="16128" width="9" style="2413"/>
    <col min="16129" max="16129" width="6.75" style="2413" customWidth="1"/>
    <col min="16130" max="16130" width="3.125" style="2413" customWidth="1"/>
    <col min="16131" max="16131" width="3.625" style="2413" customWidth="1"/>
    <col min="16132" max="16132" width="5" style="2413" customWidth="1"/>
    <col min="16133" max="16145" width="4.875" style="2413" customWidth="1"/>
    <col min="16146" max="16146" width="5.375" style="2413" customWidth="1"/>
    <col min="16147" max="16384" width="9" style="2413"/>
  </cols>
  <sheetData>
    <row r="1" spans="1:18" ht="25.15" customHeight="1">
      <c r="A1" s="2415" t="s">
        <v>502</v>
      </c>
      <c r="H1" s="2507"/>
    </row>
    <row r="2" spans="1:18" s="2416" customFormat="1" ht="18" customHeight="1"/>
    <row r="3" spans="1:18" s="2416" customFormat="1" ht="18" customHeight="1" thickBot="1">
      <c r="A3" s="2504"/>
      <c r="B3" s="2504"/>
      <c r="C3" s="2504"/>
      <c r="D3" s="2504"/>
      <c r="E3" s="2504"/>
      <c r="F3" s="2504"/>
      <c r="G3" s="2504"/>
      <c r="H3" s="2504"/>
      <c r="I3" s="2504"/>
      <c r="J3" s="2504"/>
      <c r="K3" s="2504"/>
      <c r="L3" s="2508" t="s">
        <v>1034</v>
      </c>
      <c r="M3" s="2508"/>
      <c r="N3" s="2508"/>
      <c r="O3" s="2509"/>
      <c r="P3" s="2509"/>
      <c r="Q3" s="2509"/>
      <c r="R3" s="2509"/>
    </row>
    <row r="4" spans="1:18" s="2416" customFormat="1" ht="25.15" customHeight="1">
      <c r="A4" s="2418"/>
      <c r="B4" s="2419"/>
      <c r="C4" s="2420" t="s">
        <v>503</v>
      </c>
      <c r="D4" s="2420"/>
      <c r="E4" s="2510" t="s">
        <v>393</v>
      </c>
      <c r="F4" s="2511"/>
      <c r="G4" s="2512" t="s">
        <v>392</v>
      </c>
      <c r="H4" s="2511"/>
      <c r="I4" s="2512" t="s">
        <v>504</v>
      </c>
      <c r="J4" s="2511"/>
      <c r="K4" s="2512" t="s">
        <v>391</v>
      </c>
      <c r="L4" s="2511"/>
      <c r="M4" s="2512" t="s">
        <v>505</v>
      </c>
      <c r="N4" s="2511"/>
      <c r="O4" s="2512" t="s">
        <v>26</v>
      </c>
      <c r="P4" s="2486"/>
      <c r="Q4" s="2513" t="s">
        <v>20</v>
      </c>
      <c r="R4" s="2514"/>
    </row>
    <row r="5" spans="1:18" s="2416" customFormat="1" ht="16.149999999999999" customHeight="1">
      <c r="A5" s="2427"/>
      <c r="B5" s="2428" t="s">
        <v>496</v>
      </c>
      <c r="C5" s="2428"/>
      <c r="D5" s="2428"/>
      <c r="E5" s="2515"/>
      <c r="F5" s="2516"/>
      <c r="G5" s="2516"/>
      <c r="H5" s="2516"/>
      <c r="I5" s="2516"/>
      <c r="J5" s="2516"/>
      <c r="K5" s="2516"/>
      <c r="L5" s="2516"/>
      <c r="M5" s="2516"/>
      <c r="N5" s="2516"/>
      <c r="O5" s="2516"/>
      <c r="P5" s="2517"/>
      <c r="Q5" s="2518"/>
      <c r="R5" s="2519"/>
    </row>
    <row r="6" spans="1:18" s="2416" customFormat="1" ht="16.149999999999999" customHeight="1">
      <c r="A6" s="2435" t="s">
        <v>497</v>
      </c>
      <c r="B6" s="2436" t="s">
        <v>498</v>
      </c>
      <c r="C6" s="2436"/>
      <c r="D6" s="2436"/>
      <c r="E6" s="2473"/>
      <c r="F6" s="2520"/>
      <c r="G6" s="2520"/>
      <c r="H6" s="2520"/>
      <c r="I6" s="2520"/>
      <c r="J6" s="2520"/>
      <c r="K6" s="2520"/>
      <c r="L6" s="2520"/>
      <c r="M6" s="2520"/>
      <c r="N6" s="2520"/>
      <c r="O6" s="2520"/>
      <c r="P6" s="2474"/>
      <c r="Q6" s="2521"/>
      <c r="R6" s="2522"/>
    </row>
    <row r="7" spans="1:18" s="2450" customFormat="1" ht="31.15" customHeight="1">
      <c r="A7" s="2523" t="s">
        <v>107</v>
      </c>
      <c r="B7" s="2524"/>
      <c r="C7" s="2524" t="s">
        <v>499</v>
      </c>
      <c r="D7" s="2525"/>
      <c r="E7" s="2526">
        <v>17</v>
      </c>
      <c r="F7" s="2527"/>
      <c r="G7" s="2527">
        <v>5</v>
      </c>
      <c r="H7" s="2527"/>
      <c r="I7" s="2527">
        <v>7</v>
      </c>
      <c r="J7" s="2527"/>
      <c r="K7" s="2527">
        <v>7</v>
      </c>
      <c r="L7" s="2527"/>
      <c r="M7" s="2527">
        <v>9</v>
      </c>
      <c r="N7" s="2527"/>
      <c r="O7" s="2527">
        <v>12</v>
      </c>
      <c r="P7" s="2528"/>
      <c r="Q7" s="2529">
        <f t="shared" ref="Q7:Q16" si="0">SUM(E7:P7)</f>
        <v>57</v>
      </c>
      <c r="R7" s="2530"/>
    </row>
    <row r="8" spans="1:18" s="2450" customFormat="1" ht="31.15" customHeight="1">
      <c r="A8" s="2531"/>
      <c r="B8" s="2532"/>
      <c r="C8" s="2532" t="s">
        <v>390</v>
      </c>
      <c r="D8" s="2533"/>
      <c r="E8" s="2534">
        <v>5673</v>
      </c>
      <c r="F8" s="2535"/>
      <c r="G8" s="2535">
        <v>423.38</v>
      </c>
      <c r="H8" s="2535"/>
      <c r="I8" s="2535">
        <v>964</v>
      </c>
      <c r="J8" s="2535"/>
      <c r="K8" s="2535">
        <v>16358</v>
      </c>
      <c r="L8" s="2535"/>
      <c r="M8" s="2535">
        <v>1707.19</v>
      </c>
      <c r="N8" s="2535"/>
      <c r="O8" s="2535">
        <v>1773</v>
      </c>
      <c r="P8" s="2536"/>
      <c r="Q8" s="2537">
        <f t="shared" si="0"/>
        <v>26898.57</v>
      </c>
      <c r="R8" s="2538"/>
    </row>
    <row r="9" spans="1:18" s="2450" customFormat="1" ht="31.15" customHeight="1">
      <c r="A9" s="2539" t="s">
        <v>104</v>
      </c>
      <c r="B9" s="2540"/>
      <c r="C9" s="2541" t="s">
        <v>499</v>
      </c>
      <c r="D9" s="2542"/>
      <c r="E9" s="2543">
        <v>4</v>
      </c>
      <c r="F9" s="2544"/>
      <c r="G9" s="2544">
        <v>0</v>
      </c>
      <c r="H9" s="2544"/>
      <c r="I9" s="2544">
        <v>11</v>
      </c>
      <c r="J9" s="2544"/>
      <c r="K9" s="2544">
        <v>0</v>
      </c>
      <c r="L9" s="2544"/>
      <c r="M9" s="2544">
        <v>1</v>
      </c>
      <c r="N9" s="2544"/>
      <c r="O9" s="2544">
        <v>4</v>
      </c>
      <c r="P9" s="2545"/>
      <c r="Q9" s="2546">
        <f t="shared" si="0"/>
        <v>20</v>
      </c>
      <c r="R9" s="2547"/>
    </row>
    <row r="10" spans="1:18" s="2450" customFormat="1" ht="31.15" customHeight="1">
      <c r="A10" s="2548"/>
      <c r="B10" s="2549"/>
      <c r="C10" s="2520" t="s">
        <v>390</v>
      </c>
      <c r="D10" s="2550"/>
      <c r="E10" s="2551">
        <v>457</v>
      </c>
      <c r="F10" s="2552"/>
      <c r="G10" s="2552">
        <v>0</v>
      </c>
      <c r="H10" s="2552"/>
      <c r="I10" s="2552">
        <v>22360.45</v>
      </c>
      <c r="J10" s="2552"/>
      <c r="K10" s="2552">
        <v>0</v>
      </c>
      <c r="L10" s="2552"/>
      <c r="M10" s="2552">
        <v>227</v>
      </c>
      <c r="N10" s="2552"/>
      <c r="O10" s="2552">
        <v>8883</v>
      </c>
      <c r="P10" s="2553"/>
      <c r="Q10" s="2554">
        <f t="shared" si="0"/>
        <v>31927.45</v>
      </c>
      <c r="R10" s="2555"/>
    </row>
    <row r="11" spans="1:18" s="2450" customFormat="1" ht="31.15" customHeight="1">
      <c r="A11" s="2556" t="s">
        <v>38</v>
      </c>
      <c r="B11" s="2557"/>
      <c r="C11" s="2524" t="s">
        <v>499</v>
      </c>
      <c r="D11" s="2525"/>
      <c r="E11" s="2526">
        <v>46</v>
      </c>
      <c r="F11" s="2527"/>
      <c r="G11" s="2527">
        <v>1</v>
      </c>
      <c r="H11" s="2527"/>
      <c r="I11" s="2527">
        <v>4</v>
      </c>
      <c r="J11" s="2527"/>
      <c r="K11" s="2527">
        <v>5</v>
      </c>
      <c r="L11" s="2527"/>
      <c r="M11" s="2527">
        <v>10</v>
      </c>
      <c r="N11" s="2527"/>
      <c r="O11" s="2527">
        <v>4</v>
      </c>
      <c r="P11" s="2528"/>
      <c r="Q11" s="2529">
        <f t="shared" si="0"/>
        <v>70</v>
      </c>
      <c r="R11" s="2530"/>
    </row>
    <row r="12" spans="1:18" s="2450" customFormat="1" ht="31.15" customHeight="1">
      <c r="A12" s="2558"/>
      <c r="B12" s="2559"/>
      <c r="C12" s="2532" t="s">
        <v>390</v>
      </c>
      <c r="D12" s="2533"/>
      <c r="E12" s="2534">
        <v>11713</v>
      </c>
      <c r="F12" s="2535"/>
      <c r="G12" s="2535">
        <v>73</v>
      </c>
      <c r="H12" s="2535"/>
      <c r="I12" s="2535">
        <v>37463</v>
      </c>
      <c r="J12" s="2535"/>
      <c r="K12" s="2535">
        <v>139374</v>
      </c>
      <c r="L12" s="2535"/>
      <c r="M12" s="2535">
        <v>1806</v>
      </c>
      <c r="N12" s="2535"/>
      <c r="O12" s="2535">
        <v>5853</v>
      </c>
      <c r="P12" s="2536"/>
      <c r="Q12" s="2537">
        <f t="shared" si="0"/>
        <v>196282</v>
      </c>
      <c r="R12" s="2538"/>
    </row>
    <row r="13" spans="1:18" s="2450" customFormat="1" ht="31.15" customHeight="1">
      <c r="A13" s="2539" t="s">
        <v>105</v>
      </c>
      <c r="B13" s="2540"/>
      <c r="C13" s="2541" t="s">
        <v>499</v>
      </c>
      <c r="D13" s="2542"/>
      <c r="E13" s="2543">
        <v>33</v>
      </c>
      <c r="F13" s="2544"/>
      <c r="G13" s="2544">
        <v>1</v>
      </c>
      <c r="H13" s="2544"/>
      <c r="I13" s="2544">
        <v>0</v>
      </c>
      <c r="J13" s="2544"/>
      <c r="K13" s="2544">
        <v>0</v>
      </c>
      <c r="L13" s="2544"/>
      <c r="M13" s="2544">
        <v>3</v>
      </c>
      <c r="N13" s="2544"/>
      <c r="O13" s="2544">
        <v>8</v>
      </c>
      <c r="P13" s="2545"/>
      <c r="Q13" s="2546">
        <f t="shared" si="0"/>
        <v>45</v>
      </c>
      <c r="R13" s="2547"/>
    </row>
    <row r="14" spans="1:18" s="2450" customFormat="1" ht="31.15" customHeight="1">
      <c r="A14" s="2548"/>
      <c r="B14" s="2549"/>
      <c r="C14" s="2520" t="s">
        <v>390</v>
      </c>
      <c r="D14" s="2550"/>
      <c r="E14" s="2551">
        <v>8589</v>
      </c>
      <c r="F14" s="2552"/>
      <c r="G14" s="2552">
        <v>47.31</v>
      </c>
      <c r="H14" s="2552"/>
      <c r="I14" s="2552">
        <v>0</v>
      </c>
      <c r="J14" s="2552"/>
      <c r="K14" s="2552">
        <v>0</v>
      </c>
      <c r="L14" s="2552"/>
      <c r="M14" s="2552">
        <v>619.54999999999995</v>
      </c>
      <c r="N14" s="2552"/>
      <c r="O14" s="2552">
        <v>2483</v>
      </c>
      <c r="P14" s="2553"/>
      <c r="Q14" s="2554">
        <f t="shared" si="0"/>
        <v>11738.859999999999</v>
      </c>
      <c r="R14" s="2555"/>
    </row>
    <row r="15" spans="1:18" s="2450" customFormat="1" ht="31.15" customHeight="1">
      <c r="A15" s="2523" t="s">
        <v>106</v>
      </c>
      <c r="B15" s="2524"/>
      <c r="C15" s="2524" t="s">
        <v>499</v>
      </c>
      <c r="D15" s="2525"/>
      <c r="E15" s="2526">
        <v>48</v>
      </c>
      <c r="F15" s="2527"/>
      <c r="G15" s="2527">
        <v>3</v>
      </c>
      <c r="H15" s="2527"/>
      <c r="I15" s="2527">
        <v>1</v>
      </c>
      <c r="J15" s="2527"/>
      <c r="K15" s="2527">
        <v>1</v>
      </c>
      <c r="L15" s="2527"/>
      <c r="M15" s="2527">
        <v>1</v>
      </c>
      <c r="N15" s="2527"/>
      <c r="O15" s="2527">
        <v>7</v>
      </c>
      <c r="P15" s="2528"/>
      <c r="Q15" s="2529">
        <f t="shared" si="0"/>
        <v>61</v>
      </c>
      <c r="R15" s="2530"/>
    </row>
    <row r="16" spans="1:18" s="2450" customFormat="1" ht="31.15" customHeight="1">
      <c r="A16" s="2531"/>
      <c r="B16" s="2532"/>
      <c r="C16" s="2532" t="s">
        <v>390</v>
      </c>
      <c r="D16" s="2533"/>
      <c r="E16" s="2456">
        <v>15082</v>
      </c>
      <c r="F16" s="2457"/>
      <c r="G16" s="2457">
        <v>240</v>
      </c>
      <c r="H16" s="2457"/>
      <c r="I16" s="2457">
        <v>152</v>
      </c>
      <c r="J16" s="2457"/>
      <c r="K16" s="2457">
        <v>5875</v>
      </c>
      <c r="L16" s="2457"/>
      <c r="M16" s="2457">
        <v>183</v>
      </c>
      <c r="N16" s="2457"/>
      <c r="O16" s="2457">
        <v>3493</v>
      </c>
      <c r="P16" s="2460"/>
      <c r="Q16" s="2537">
        <f t="shared" si="0"/>
        <v>25025</v>
      </c>
      <c r="R16" s="2538"/>
    </row>
    <row r="17" spans="1:18" s="2450" customFormat="1" ht="31.15" customHeight="1">
      <c r="A17" s="2560" t="s">
        <v>46</v>
      </c>
      <c r="B17" s="2541"/>
      <c r="C17" s="2541" t="s">
        <v>499</v>
      </c>
      <c r="D17" s="2542"/>
      <c r="E17" s="2543">
        <v>15</v>
      </c>
      <c r="F17" s="2544"/>
      <c r="G17" s="2544">
        <v>1</v>
      </c>
      <c r="H17" s="2544"/>
      <c r="I17" s="2544">
        <v>3</v>
      </c>
      <c r="J17" s="2544"/>
      <c r="K17" s="2544">
        <v>3</v>
      </c>
      <c r="L17" s="2544"/>
      <c r="M17" s="2544">
        <v>0</v>
      </c>
      <c r="N17" s="2544"/>
      <c r="O17" s="2544">
        <v>1</v>
      </c>
      <c r="P17" s="2545"/>
      <c r="Q17" s="2546">
        <f>SUM(E17:P17)</f>
        <v>23</v>
      </c>
      <c r="R17" s="2547"/>
    </row>
    <row r="18" spans="1:18" s="2450" customFormat="1" ht="31.15" customHeight="1">
      <c r="A18" s="2561"/>
      <c r="B18" s="2520"/>
      <c r="C18" s="2520" t="s">
        <v>390</v>
      </c>
      <c r="D18" s="2550"/>
      <c r="E18" s="2551">
        <v>3873</v>
      </c>
      <c r="F18" s="2552"/>
      <c r="G18" s="2552">
        <v>89</v>
      </c>
      <c r="H18" s="2552"/>
      <c r="I18" s="2552">
        <v>284</v>
      </c>
      <c r="J18" s="2552"/>
      <c r="K18" s="2552">
        <v>1496</v>
      </c>
      <c r="L18" s="2552"/>
      <c r="M18" s="2552">
        <v>0</v>
      </c>
      <c r="N18" s="2552"/>
      <c r="O18" s="2552">
        <v>199</v>
      </c>
      <c r="P18" s="2553"/>
      <c r="Q18" s="2554">
        <f t="shared" ref="Q18:Q24" si="1">SUM(E18:P18)</f>
        <v>5941</v>
      </c>
      <c r="R18" s="2555"/>
    </row>
    <row r="19" spans="1:18" s="2450" customFormat="1" ht="31.15" customHeight="1">
      <c r="A19" s="2523" t="s">
        <v>49</v>
      </c>
      <c r="B19" s="2524"/>
      <c r="C19" s="2524" t="s">
        <v>499</v>
      </c>
      <c r="D19" s="2525"/>
      <c r="E19" s="2526">
        <v>3</v>
      </c>
      <c r="F19" s="2527"/>
      <c r="G19" s="2527">
        <v>0</v>
      </c>
      <c r="H19" s="2527"/>
      <c r="I19" s="2527">
        <v>0</v>
      </c>
      <c r="J19" s="2527"/>
      <c r="K19" s="2527">
        <v>2</v>
      </c>
      <c r="L19" s="2527"/>
      <c r="M19" s="2527">
        <v>7</v>
      </c>
      <c r="N19" s="2527"/>
      <c r="O19" s="2527">
        <v>6</v>
      </c>
      <c r="P19" s="2528"/>
      <c r="Q19" s="2529">
        <f t="shared" si="1"/>
        <v>18</v>
      </c>
      <c r="R19" s="2530"/>
    </row>
    <row r="20" spans="1:18" s="2450" customFormat="1" ht="31.15" customHeight="1">
      <c r="A20" s="2531"/>
      <c r="B20" s="2532"/>
      <c r="C20" s="2532" t="s">
        <v>390</v>
      </c>
      <c r="D20" s="2533"/>
      <c r="E20" s="2534">
        <v>162</v>
      </c>
      <c r="F20" s="2535"/>
      <c r="G20" s="2535">
        <v>0</v>
      </c>
      <c r="H20" s="2535"/>
      <c r="I20" s="2535">
        <v>0</v>
      </c>
      <c r="J20" s="2535"/>
      <c r="K20" s="2535">
        <v>109000</v>
      </c>
      <c r="L20" s="2535"/>
      <c r="M20" s="2535">
        <v>1359</v>
      </c>
      <c r="N20" s="2535"/>
      <c r="O20" s="2535">
        <v>563</v>
      </c>
      <c r="P20" s="2536"/>
      <c r="Q20" s="2537">
        <f t="shared" si="1"/>
        <v>111084</v>
      </c>
      <c r="R20" s="2538"/>
    </row>
    <row r="21" spans="1:18" s="2450" customFormat="1" ht="31.15" customHeight="1">
      <c r="A21" s="2539" t="s">
        <v>108</v>
      </c>
      <c r="B21" s="2540"/>
      <c r="C21" s="2541" t="s">
        <v>499</v>
      </c>
      <c r="D21" s="2542"/>
      <c r="E21" s="2543">
        <v>1</v>
      </c>
      <c r="F21" s="2544"/>
      <c r="G21" s="2544">
        <v>1</v>
      </c>
      <c r="H21" s="2544"/>
      <c r="I21" s="2544">
        <v>1</v>
      </c>
      <c r="J21" s="2544"/>
      <c r="K21" s="2544">
        <v>3</v>
      </c>
      <c r="L21" s="2544"/>
      <c r="M21" s="2544">
        <v>4</v>
      </c>
      <c r="N21" s="2544"/>
      <c r="O21" s="2544">
        <v>3</v>
      </c>
      <c r="P21" s="2545"/>
      <c r="Q21" s="2546">
        <f t="shared" si="1"/>
        <v>13</v>
      </c>
      <c r="R21" s="2547"/>
    </row>
    <row r="22" spans="1:18" s="2450" customFormat="1" ht="31.15" customHeight="1">
      <c r="A22" s="2548"/>
      <c r="B22" s="2549"/>
      <c r="C22" s="2520" t="s">
        <v>390</v>
      </c>
      <c r="D22" s="2550"/>
      <c r="E22" s="2551">
        <v>105</v>
      </c>
      <c r="F22" s="2552"/>
      <c r="G22" s="2552">
        <v>34</v>
      </c>
      <c r="H22" s="2552"/>
      <c r="I22" s="2552">
        <v>253</v>
      </c>
      <c r="J22" s="2552"/>
      <c r="K22" s="2477">
        <v>50758</v>
      </c>
      <c r="L22" s="2477"/>
      <c r="M22" s="2552">
        <v>652</v>
      </c>
      <c r="N22" s="2552"/>
      <c r="O22" s="2552">
        <v>483</v>
      </c>
      <c r="P22" s="2553"/>
      <c r="Q22" s="2554">
        <f t="shared" si="1"/>
        <v>52285</v>
      </c>
      <c r="R22" s="2555"/>
    </row>
    <row r="23" spans="1:18" s="2450" customFormat="1" ht="31.15" customHeight="1">
      <c r="A23" s="2523" t="s">
        <v>109</v>
      </c>
      <c r="B23" s="2524"/>
      <c r="C23" s="2524" t="s">
        <v>499</v>
      </c>
      <c r="D23" s="2525"/>
      <c r="E23" s="2526">
        <v>22</v>
      </c>
      <c r="F23" s="2527"/>
      <c r="G23" s="2527">
        <v>3</v>
      </c>
      <c r="H23" s="2527"/>
      <c r="I23" s="2527">
        <v>5</v>
      </c>
      <c r="J23" s="2527"/>
      <c r="K23" s="2527">
        <v>9</v>
      </c>
      <c r="L23" s="2527"/>
      <c r="M23" s="2527">
        <v>11</v>
      </c>
      <c r="N23" s="2527"/>
      <c r="O23" s="2527">
        <v>8</v>
      </c>
      <c r="P23" s="2528"/>
      <c r="Q23" s="2529">
        <f t="shared" si="1"/>
        <v>58</v>
      </c>
      <c r="R23" s="2530"/>
    </row>
    <row r="24" spans="1:18" s="2450" customFormat="1" ht="31.15" customHeight="1" thickBot="1">
      <c r="A24" s="2531"/>
      <c r="B24" s="2532"/>
      <c r="C24" s="2532" t="s">
        <v>390</v>
      </c>
      <c r="D24" s="2533"/>
      <c r="E24" s="2534">
        <v>5428.57</v>
      </c>
      <c r="F24" s="2535"/>
      <c r="G24" s="2535">
        <v>305.14</v>
      </c>
      <c r="H24" s="2535"/>
      <c r="I24" s="2535">
        <v>445</v>
      </c>
      <c r="J24" s="2535"/>
      <c r="K24" s="2535">
        <v>446188</v>
      </c>
      <c r="L24" s="2535"/>
      <c r="M24" s="2535">
        <v>2615</v>
      </c>
      <c r="N24" s="2535"/>
      <c r="O24" s="2535">
        <v>1535</v>
      </c>
      <c r="P24" s="2536"/>
      <c r="Q24" s="2562">
        <f t="shared" si="1"/>
        <v>456516.71</v>
      </c>
      <c r="R24" s="2563"/>
    </row>
    <row r="25" spans="1:18" s="2450" customFormat="1" ht="31.15" customHeight="1">
      <c r="A25" s="2564" t="s">
        <v>500</v>
      </c>
      <c r="B25" s="2511"/>
      <c r="C25" s="2511" t="s">
        <v>499</v>
      </c>
      <c r="D25" s="2565"/>
      <c r="E25" s="2488">
        <f>E23+E21+E19+E17+E15+E13+E11+E9+E7</f>
        <v>189</v>
      </c>
      <c r="F25" s="2489"/>
      <c r="G25" s="2489">
        <f>G23+G21+G19+G17+G15+G13+G11+G9+G7</f>
        <v>15</v>
      </c>
      <c r="H25" s="2489"/>
      <c r="I25" s="2490">
        <f>I23+I21+I19+I17+I15+I13+I11+I9+I7</f>
        <v>32</v>
      </c>
      <c r="J25" s="2491"/>
      <c r="K25" s="2492">
        <f>K23+K21+K19+K17+K15+K13+K11+K9+K7</f>
        <v>30</v>
      </c>
      <c r="L25" s="2488"/>
      <c r="M25" s="2489">
        <f>M23+M21+M19+M17+M15+M13+M11+M9+M7</f>
        <v>46</v>
      </c>
      <c r="N25" s="2489"/>
      <c r="O25" s="2489">
        <f>O23+O21+O19+O17+O15+O13+O11+O9+O7</f>
        <v>53</v>
      </c>
      <c r="P25" s="2492"/>
      <c r="Q25" s="2490">
        <f>SUM(E25:P25)</f>
        <v>365</v>
      </c>
      <c r="R25" s="2566"/>
    </row>
    <row r="26" spans="1:18" s="2450" customFormat="1" ht="31.15" customHeight="1" thickBot="1">
      <c r="A26" s="2567"/>
      <c r="B26" s="2568"/>
      <c r="C26" s="2568" t="s">
        <v>390</v>
      </c>
      <c r="D26" s="2569"/>
      <c r="E26" s="2498">
        <f>E8+E10+E12+E14+E16+E18+E20+E22+E24</f>
        <v>51082.57</v>
      </c>
      <c r="F26" s="2499"/>
      <c r="G26" s="2499">
        <f>G8+G10+G12+G14+G16+G18+G20+G22+G24</f>
        <v>1211.83</v>
      </c>
      <c r="H26" s="2499"/>
      <c r="I26" s="2499">
        <f>I8+I10+I12+I14+I16+I18+I20+I22+I24</f>
        <v>61921.45</v>
      </c>
      <c r="J26" s="2499"/>
      <c r="K26" s="2499">
        <f>K8+K10+K12+K14+K16+K18+K20+K22+K24</f>
        <v>769049</v>
      </c>
      <c r="L26" s="2499"/>
      <c r="M26" s="2499">
        <f>M8+M10+M12+M14+M16+M18+M20+M22+M24</f>
        <v>9168.74</v>
      </c>
      <c r="N26" s="2499"/>
      <c r="O26" s="2499">
        <f>O8+O10+O12+O14+O16+O18+O20+O22+O24</f>
        <v>25265</v>
      </c>
      <c r="P26" s="2502"/>
      <c r="Q26" s="2500">
        <f>SUM(E26:P26)</f>
        <v>917698.59</v>
      </c>
      <c r="R26" s="2570"/>
    </row>
    <row r="27" spans="1:18" s="2416" customFormat="1">
      <c r="A27" s="2504"/>
      <c r="B27" s="2504"/>
      <c r="C27" s="2504"/>
      <c r="D27" s="2504"/>
      <c r="E27" s="2504"/>
      <c r="F27" s="2504"/>
      <c r="G27" s="2504"/>
      <c r="H27" s="2504"/>
      <c r="I27" s="2504"/>
      <c r="J27" s="2504"/>
      <c r="K27" s="2504"/>
      <c r="L27" s="2504"/>
      <c r="M27" s="2504"/>
      <c r="N27" s="2504"/>
      <c r="O27" s="2504"/>
      <c r="P27" s="2504"/>
      <c r="Q27" s="2504"/>
      <c r="R27" s="2504"/>
    </row>
    <row r="28" spans="1:18" s="2416" customFormat="1">
      <c r="A28" s="2571" t="s">
        <v>506</v>
      </c>
      <c r="B28" s="2504" t="s">
        <v>507</v>
      </c>
      <c r="C28" s="2504"/>
      <c r="D28" s="2504"/>
      <c r="E28" s="2504"/>
      <c r="F28" s="2504"/>
      <c r="G28" s="2504"/>
      <c r="H28" s="2504"/>
      <c r="I28" s="2504"/>
      <c r="J28" s="2504"/>
      <c r="K28" s="2504"/>
      <c r="L28" s="2504"/>
      <c r="M28" s="2504"/>
      <c r="N28" s="2504"/>
      <c r="O28" s="2504"/>
      <c r="P28" s="2504"/>
      <c r="Q28" s="2504"/>
      <c r="R28" s="2504"/>
    </row>
    <row r="29" spans="1:18" s="2416" customFormat="1">
      <c r="A29" s="2504"/>
      <c r="B29" s="2504" t="s">
        <v>1035</v>
      </c>
      <c r="C29" s="2504"/>
      <c r="D29" s="2504"/>
      <c r="E29" s="2504"/>
      <c r="F29" s="2504"/>
      <c r="G29" s="2504"/>
      <c r="H29" s="2504"/>
      <c r="I29" s="2504"/>
      <c r="J29" s="2504"/>
      <c r="K29" s="2504"/>
      <c r="L29" s="2504"/>
      <c r="M29" s="2504"/>
      <c r="N29" s="2504"/>
      <c r="O29" s="2504"/>
      <c r="P29" s="2504"/>
      <c r="Q29" s="2504"/>
      <c r="R29" s="2504"/>
    </row>
    <row r="30" spans="1:18" s="2416" customFormat="1">
      <c r="A30" s="2504"/>
      <c r="B30" s="2504"/>
      <c r="C30" s="2504"/>
      <c r="D30" s="2504"/>
      <c r="E30" s="2504"/>
      <c r="F30" s="2504"/>
      <c r="G30" s="2504"/>
      <c r="H30" s="2504"/>
      <c r="I30" s="2504"/>
      <c r="J30" s="2504"/>
      <c r="K30" s="2504"/>
      <c r="L30" s="2504"/>
      <c r="M30" s="2504"/>
      <c r="N30" s="2504"/>
      <c r="O30" s="2504"/>
      <c r="P30" s="2504"/>
      <c r="Q30" s="2504"/>
      <c r="R30" s="2504"/>
    </row>
    <row r="31" spans="1:18" s="2416" customFormat="1">
      <c r="A31" s="2504"/>
      <c r="B31" s="2504"/>
      <c r="C31" s="2504"/>
      <c r="D31" s="2504"/>
      <c r="E31" s="2504"/>
      <c r="F31" s="2504"/>
      <c r="G31" s="2504"/>
      <c r="H31" s="2504"/>
      <c r="I31" s="2504"/>
      <c r="J31" s="2504"/>
      <c r="K31" s="2504"/>
      <c r="L31" s="2504"/>
      <c r="M31" s="2504"/>
      <c r="N31" s="2504"/>
      <c r="O31" s="2504"/>
      <c r="P31" s="2504"/>
      <c r="Q31" s="2504"/>
      <c r="R31" s="2504"/>
    </row>
    <row r="32" spans="1:18" s="2416" customFormat="1"/>
    <row r="33" s="2416" customFormat="1"/>
    <row r="34" s="2416" customFormat="1"/>
    <row r="35" s="2416" customFormat="1"/>
    <row r="36" s="2416" customFormat="1"/>
    <row r="37" s="2416" customFormat="1"/>
    <row r="38" s="2416" customFormat="1"/>
    <row r="39" s="2416" customFormat="1"/>
    <row r="40" s="2416" customFormat="1"/>
    <row r="41" s="2416" customFormat="1"/>
    <row r="42" s="2416" customFormat="1"/>
    <row r="43" s="2416" customFormat="1"/>
    <row r="44" s="2416" customFormat="1"/>
    <row r="45" s="2416" customFormat="1"/>
    <row r="46" s="2416" customFormat="1"/>
    <row r="47" s="2416" customFormat="1"/>
    <row r="48" s="2416" customFormat="1"/>
    <row r="49" s="2416" customFormat="1"/>
    <row r="50" s="2416" customFormat="1"/>
    <row r="51" s="2416" customFormat="1"/>
    <row r="52" s="2416" customFormat="1"/>
    <row r="53" s="2416" customFormat="1"/>
    <row r="54" s="2416" customFormat="1"/>
    <row r="55" s="2416" customFormat="1"/>
    <row r="56" s="2416" customFormat="1"/>
    <row r="57" s="2416" customFormat="1"/>
    <row r="58" s="2416" customFormat="1"/>
    <row r="59" s="2416" customFormat="1"/>
    <row r="60" s="2416" customFormat="1"/>
    <row r="61" s="2416" customFormat="1"/>
    <row r="62" s="2416" customFormat="1"/>
    <row r="63" s="2416" customFormat="1"/>
    <row r="64" s="2416" customFormat="1"/>
    <row r="65" s="2416" customFormat="1"/>
    <row r="66" s="2416" customFormat="1"/>
    <row r="67" s="2416" customFormat="1"/>
    <row r="68" s="2416" customFormat="1"/>
    <row r="69" s="2416" customFormat="1"/>
    <row r="70" s="2416" customFormat="1"/>
    <row r="71" s="2416" customFormat="1"/>
    <row r="72" s="2416" customFormat="1"/>
    <row r="73" s="2416" customFormat="1"/>
    <row r="74" s="2416" customFormat="1"/>
    <row r="75" s="2416" customFormat="1"/>
    <row r="76" s="2416" customFormat="1"/>
    <row r="77" s="2416" customFormat="1"/>
    <row r="78" s="2416" customFormat="1"/>
    <row r="79" s="2416" customFormat="1"/>
    <row r="80" s="2416" customFormat="1"/>
    <row r="81" s="2416" customFormat="1"/>
    <row r="82" s="2416" customFormat="1"/>
    <row r="83" s="2416" customFormat="1"/>
    <row r="84" s="2416" customFormat="1"/>
    <row r="85" s="2416" customFormat="1"/>
    <row r="86" s="2416" customFormat="1"/>
    <row r="87" s="2416" customFormat="1"/>
    <row r="88" s="2416" customFormat="1"/>
    <row r="89" s="2416" customFormat="1"/>
    <row r="90" s="2416" customFormat="1"/>
    <row r="91" s="2416" customFormat="1"/>
    <row r="92" s="2416" customFormat="1"/>
    <row r="93" s="2416" customFormat="1"/>
    <row r="94" s="2416" customFormat="1"/>
    <row r="95" s="2416" customFormat="1"/>
    <row r="96" s="2416" customFormat="1"/>
    <row r="97" s="2416" customFormat="1"/>
    <row r="98" s="2416" customFormat="1"/>
    <row r="99" s="2416" customFormat="1"/>
    <row r="100" s="2416" customFormat="1"/>
    <row r="101" s="2416" customFormat="1"/>
    <row r="102" s="2416" customFormat="1"/>
    <row r="103" s="2416" customFormat="1"/>
    <row r="104" s="2416" customFormat="1"/>
    <row r="105" s="2416" customFormat="1"/>
    <row r="106" s="2416" customFormat="1"/>
    <row r="107" s="2416" customFormat="1"/>
    <row r="108" s="2416" customFormat="1"/>
    <row r="109" s="2416" customFormat="1"/>
    <row r="110" s="2416" customFormat="1"/>
    <row r="111" s="2416" customFormat="1"/>
    <row r="112" s="2416" customFormat="1"/>
    <row r="113" s="2416" customFormat="1"/>
    <row r="114" s="2416" customFormat="1"/>
    <row r="115" s="2416" customFormat="1"/>
    <row r="116" s="2416" customFormat="1"/>
    <row r="117" s="2416" customFormat="1"/>
    <row r="118" s="2416" customFormat="1"/>
    <row r="119" s="2416" customFormat="1"/>
    <row r="120" s="2416" customFormat="1"/>
    <row r="121" s="2416" customFormat="1"/>
    <row r="122" s="2416" customFormat="1"/>
    <row r="123" s="2416" customFormat="1"/>
    <row r="124" s="2416" customFormat="1"/>
    <row r="125" s="2416" customFormat="1"/>
    <row r="126" s="2416" customFormat="1"/>
    <row r="127" s="2416" customFormat="1"/>
    <row r="128" s="2416" customFormat="1"/>
    <row r="129" s="2416" customFormat="1"/>
    <row r="130" s="2416" customFormat="1"/>
    <row r="131" s="2416" customFormat="1"/>
    <row r="132" s="2416" customFormat="1"/>
    <row r="133" s="2416" customFormat="1"/>
    <row r="134" s="2416" customFormat="1"/>
    <row r="135" s="2416" customFormat="1"/>
    <row r="136" s="2416" customFormat="1"/>
    <row r="137" s="2416" customFormat="1"/>
    <row r="138" s="2416" customFormat="1"/>
    <row r="139" s="2416" customFormat="1"/>
    <row r="140" s="2416" customFormat="1"/>
    <row r="141" s="2416" customFormat="1"/>
    <row r="142" s="2416" customFormat="1"/>
    <row r="143" s="2416" customFormat="1"/>
    <row r="144" s="2416" customFormat="1"/>
    <row r="145" s="2416" customFormat="1"/>
    <row r="146" s="2416" customFormat="1"/>
    <row r="147" s="2416" customFormat="1"/>
    <row r="148" s="2416" customFormat="1"/>
    <row r="149" s="2416" customFormat="1"/>
    <row r="150" s="2416" customFormat="1"/>
    <row r="151" s="2416" customFormat="1"/>
    <row r="152" s="2416" customFormat="1"/>
    <row r="153" s="2416" customFormat="1"/>
    <row r="154" s="2416" customFormat="1"/>
    <row r="155" s="2416" customFormat="1"/>
    <row r="156" s="2416" customFormat="1"/>
    <row r="157" s="2416" customFormat="1"/>
    <row r="158" s="2416" customFormat="1"/>
    <row r="159" s="2416" customFormat="1"/>
    <row r="160" s="2416" customFormat="1"/>
    <row r="161" s="2416" customFormat="1"/>
    <row r="162" s="2416" customFormat="1"/>
    <row r="163" s="2416" customFormat="1"/>
    <row r="164" s="2416" customFormat="1"/>
    <row r="165" s="2416" customFormat="1"/>
    <row r="166" s="2416" customFormat="1"/>
    <row r="167" s="2416" customFormat="1"/>
    <row r="168" s="2416" customFormat="1"/>
    <row r="169" s="2416" customFormat="1"/>
    <row r="170" s="2416" customFormat="1"/>
    <row r="171" s="2416" customFormat="1"/>
    <row r="172" s="2416" customFormat="1"/>
    <row r="173" s="2416" customFormat="1"/>
    <row r="174" s="2416" customFormat="1"/>
    <row r="175" s="2416" customFormat="1"/>
    <row r="176" s="2416" customFormat="1"/>
    <row r="177" s="2416" customFormat="1"/>
    <row r="178" s="2416" customFormat="1"/>
    <row r="179" s="2416" customFormat="1"/>
    <row r="180" s="2416" customFormat="1"/>
    <row r="181" s="2416" customFormat="1"/>
    <row r="182" s="2416" customFormat="1"/>
    <row r="183" s="2416" customFormat="1"/>
    <row r="184" s="2416" customFormat="1"/>
    <row r="185" s="2416" customFormat="1"/>
    <row r="186" s="2416" customFormat="1"/>
    <row r="187" s="2416" customFormat="1"/>
    <row r="188" s="2416" customFormat="1"/>
    <row r="189" s="2416" customFormat="1"/>
    <row r="190" s="2416" customFormat="1"/>
    <row r="191" s="2416" customFormat="1"/>
    <row r="192" s="2416" customFormat="1"/>
    <row r="193" s="2416" customFormat="1"/>
    <row r="194" s="2416" customFormat="1"/>
    <row r="195" s="2416" customFormat="1"/>
    <row r="196" s="2416" customFormat="1"/>
    <row r="197" s="2416" customFormat="1"/>
    <row r="198" s="2416" customFormat="1"/>
    <row r="199" s="2416" customFormat="1"/>
    <row r="200" s="2416" customFormat="1"/>
    <row r="201" s="2416" customFormat="1"/>
    <row r="202" s="2416" customFormat="1"/>
    <row r="203" s="2416" customFormat="1"/>
    <row r="204" s="2416" customFormat="1"/>
    <row r="205" s="2416" customFormat="1"/>
    <row r="206" s="2416" customFormat="1"/>
    <row r="207" s="2416" customFormat="1"/>
    <row r="208" s="2416" customFormat="1"/>
    <row r="209" s="2416" customFormat="1"/>
    <row r="210" s="2416" customFormat="1"/>
    <row r="211" s="2416" customFormat="1"/>
    <row r="212" s="2416" customFormat="1"/>
    <row r="213" s="2416" customFormat="1"/>
    <row r="214" s="2416" customFormat="1"/>
    <row r="215" s="2416" customFormat="1"/>
    <row r="216" s="2416" customFormat="1"/>
    <row r="217" s="2416" customFormat="1"/>
    <row r="218" s="2416" customFormat="1"/>
    <row r="219" s="2416" customFormat="1"/>
    <row r="220" s="2416" customFormat="1"/>
    <row r="221" s="2416" customFormat="1"/>
    <row r="222" s="2416" customFormat="1"/>
    <row r="223" s="2416" customFormat="1"/>
    <row r="224" s="2416" customFormat="1"/>
    <row r="225" s="2416" customFormat="1"/>
    <row r="226" s="2416" customFormat="1"/>
    <row r="227" s="2416" customFormat="1"/>
    <row r="228" s="2416" customFormat="1"/>
    <row r="229" s="2416" customFormat="1"/>
    <row r="230" s="2416" customFormat="1"/>
    <row r="231" s="2416" customFormat="1"/>
    <row r="232" s="2416" customFormat="1"/>
    <row r="233" s="2416" customFormat="1"/>
    <row r="234" s="2416" customFormat="1"/>
    <row r="235" s="2416" customFormat="1"/>
    <row r="236" s="2416" customFormat="1"/>
    <row r="237" s="2416" customFormat="1"/>
    <row r="238" s="2416" customFormat="1"/>
    <row r="239" s="2416" customFormat="1"/>
    <row r="240" s="2416" customFormat="1"/>
    <row r="241" s="2416" customFormat="1"/>
    <row r="242" s="2416" customFormat="1"/>
    <row r="243" s="2416" customFormat="1"/>
    <row r="244" s="2416" customFormat="1"/>
    <row r="245" s="2416" customFormat="1"/>
    <row r="246" s="2416" customFormat="1"/>
    <row r="247" s="2416" customFormat="1"/>
    <row r="248" s="2416" customFormat="1"/>
    <row r="249" s="2416" customFormat="1"/>
    <row r="250" s="2416" customFormat="1"/>
    <row r="251" s="2416" customFormat="1"/>
    <row r="252" s="2416" customFormat="1"/>
    <row r="253" s="2416" customFormat="1"/>
    <row r="254" s="2416" customFormat="1"/>
    <row r="255" s="2416" customFormat="1"/>
    <row r="256" s="2416" customFormat="1"/>
    <row r="257" s="2416" customFormat="1"/>
    <row r="258" s="2416" customFormat="1"/>
    <row r="259" s="2416" customFormat="1"/>
    <row r="260" s="2416" customFormat="1"/>
    <row r="261" s="2416" customFormat="1"/>
    <row r="262" s="2416" customFormat="1"/>
    <row r="263" s="2416" customFormat="1"/>
    <row r="264" s="2416" customFormat="1"/>
    <row r="265" s="2416" customFormat="1"/>
    <row r="266" s="2416" customFormat="1"/>
    <row r="267" s="2416" customFormat="1"/>
    <row r="268" s="2416" customFormat="1"/>
    <row r="269" s="2416" customFormat="1"/>
    <row r="270" s="2416" customFormat="1"/>
    <row r="271" s="2416" customFormat="1"/>
    <row r="272" s="2416" customFormat="1"/>
    <row r="273" s="2416" customFormat="1"/>
    <row r="274" s="2416" customFormat="1"/>
    <row r="275" s="2416" customFormat="1"/>
    <row r="276" s="2416" customFormat="1"/>
    <row r="277" s="2416" customFormat="1"/>
    <row r="278" s="2416" customFormat="1"/>
    <row r="279" s="2416" customFormat="1"/>
    <row r="280" s="2416" customFormat="1"/>
    <row r="281" s="2416" customFormat="1"/>
    <row r="282" s="2416" customFormat="1"/>
    <row r="283" s="2416" customFormat="1"/>
    <row r="284" s="2416" customFormat="1"/>
    <row r="285" s="2416" customFormat="1"/>
    <row r="286" s="2416" customFormat="1"/>
    <row r="287" s="2416" customFormat="1"/>
    <row r="288" s="2416" customFormat="1"/>
    <row r="289" s="2416" customFormat="1"/>
    <row r="290" s="2416" customFormat="1"/>
    <row r="291" s="2416" customFormat="1"/>
    <row r="292" s="2416" customFormat="1"/>
    <row r="293" s="2416" customFormat="1"/>
    <row r="294" s="2416" customFormat="1"/>
    <row r="295" s="2416" customFormat="1"/>
    <row r="296" s="2416" customFormat="1"/>
    <row r="297" s="2416" customFormat="1"/>
    <row r="298" s="2416" customFormat="1"/>
    <row r="299" s="2416" customFormat="1"/>
    <row r="300" s="2416" customFormat="1"/>
    <row r="301" s="2416" customFormat="1"/>
    <row r="302" s="2416" customFormat="1"/>
    <row r="303" s="2416" customFormat="1"/>
  </sheetData>
  <mergeCells count="181">
    <mergeCell ref="O26:P26"/>
    <mergeCell ref="Q26:R26"/>
    <mergeCell ref="C26:D26"/>
    <mergeCell ref="E26:F26"/>
    <mergeCell ref="G26:H26"/>
    <mergeCell ref="I26:J26"/>
    <mergeCell ref="K26:L26"/>
    <mergeCell ref="M26:N26"/>
    <mergeCell ref="Q24:R24"/>
    <mergeCell ref="A25:B26"/>
    <mergeCell ref="C25:D25"/>
    <mergeCell ref="E25:F25"/>
    <mergeCell ref="G25:H25"/>
    <mergeCell ref="I25:J25"/>
    <mergeCell ref="K25:L25"/>
    <mergeCell ref="M25:N25"/>
    <mergeCell ref="O25:P25"/>
    <mergeCell ref="Q25:R25"/>
    <mergeCell ref="M23:N23"/>
    <mergeCell ref="O23:P23"/>
    <mergeCell ref="Q23:R23"/>
    <mergeCell ref="C24:D24"/>
    <mergeCell ref="E24:F24"/>
    <mergeCell ref="G24:H24"/>
    <mergeCell ref="I24:J24"/>
    <mergeCell ref="K24:L24"/>
    <mergeCell ref="M24:N24"/>
    <mergeCell ref="O24:P24"/>
    <mergeCell ref="A23:B24"/>
    <mergeCell ref="C23:D23"/>
    <mergeCell ref="E23:F23"/>
    <mergeCell ref="G23:H23"/>
    <mergeCell ref="I23:J23"/>
    <mergeCell ref="K23:L23"/>
    <mergeCell ref="Q21:R21"/>
    <mergeCell ref="C22:D22"/>
    <mergeCell ref="E22:F22"/>
    <mergeCell ref="G22:H22"/>
    <mergeCell ref="I22:J22"/>
    <mergeCell ref="K22:L22"/>
    <mergeCell ref="M22:N22"/>
    <mergeCell ref="O22:P22"/>
    <mergeCell ref="Q22:R22"/>
    <mergeCell ref="O20:P20"/>
    <mergeCell ref="Q20:R20"/>
    <mergeCell ref="A21:B22"/>
    <mergeCell ref="C21:D21"/>
    <mergeCell ref="E21:F21"/>
    <mergeCell ref="G21:H21"/>
    <mergeCell ref="I21:J21"/>
    <mergeCell ref="K21:L21"/>
    <mergeCell ref="M21:N21"/>
    <mergeCell ref="O21:P21"/>
    <mergeCell ref="C20:D20"/>
    <mergeCell ref="E20:F20"/>
    <mergeCell ref="G20:H20"/>
    <mergeCell ref="I20:J20"/>
    <mergeCell ref="K20:L20"/>
    <mergeCell ref="M20:N20"/>
    <mergeCell ref="Q18:R18"/>
    <mergeCell ref="A19:B20"/>
    <mergeCell ref="C19:D19"/>
    <mergeCell ref="E19:F19"/>
    <mergeCell ref="G19:H19"/>
    <mergeCell ref="I19:J19"/>
    <mergeCell ref="K19:L19"/>
    <mergeCell ref="M19:N19"/>
    <mergeCell ref="O19:P19"/>
    <mergeCell ref="Q19:R19"/>
    <mergeCell ref="M17:N17"/>
    <mergeCell ref="O17:P17"/>
    <mergeCell ref="Q17:R17"/>
    <mergeCell ref="C18:D18"/>
    <mergeCell ref="E18:F18"/>
    <mergeCell ref="G18:H18"/>
    <mergeCell ref="I18:J18"/>
    <mergeCell ref="K18:L18"/>
    <mergeCell ref="M18:N18"/>
    <mergeCell ref="O18:P18"/>
    <mergeCell ref="A17:B18"/>
    <mergeCell ref="C17:D17"/>
    <mergeCell ref="E17:F17"/>
    <mergeCell ref="G17:H17"/>
    <mergeCell ref="I17:J17"/>
    <mergeCell ref="K17:L17"/>
    <mergeCell ref="Q15:R15"/>
    <mergeCell ref="C16:D16"/>
    <mergeCell ref="E16:F16"/>
    <mergeCell ref="G16:H16"/>
    <mergeCell ref="I16:J16"/>
    <mergeCell ref="K16:L16"/>
    <mergeCell ref="M16:N16"/>
    <mergeCell ref="O16:P16"/>
    <mergeCell ref="Q16:R16"/>
    <mergeCell ref="O14:P14"/>
    <mergeCell ref="Q14:R14"/>
    <mergeCell ref="A15:B16"/>
    <mergeCell ref="C15:D15"/>
    <mergeCell ref="E15:F15"/>
    <mergeCell ref="G15:H15"/>
    <mergeCell ref="I15:J15"/>
    <mergeCell ref="K15:L15"/>
    <mergeCell ref="M15:N15"/>
    <mergeCell ref="O15:P15"/>
    <mergeCell ref="C14:D14"/>
    <mergeCell ref="E14:F14"/>
    <mergeCell ref="G14:H14"/>
    <mergeCell ref="I14:J14"/>
    <mergeCell ref="K14:L14"/>
    <mergeCell ref="M14:N14"/>
    <mergeCell ref="Q12:R12"/>
    <mergeCell ref="A13:B14"/>
    <mergeCell ref="C13:D13"/>
    <mergeCell ref="E13:F13"/>
    <mergeCell ref="G13:H13"/>
    <mergeCell ref="I13:J13"/>
    <mergeCell ref="K13:L13"/>
    <mergeCell ref="M13:N13"/>
    <mergeCell ref="O13:P13"/>
    <mergeCell ref="Q13:R13"/>
    <mergeCell ref="M11:N11"/>
    <mergeCell ref="O11:P11"/>
    <mergeCell ref="Q11:R11"/>
    <mergeCell ref="C12:D12"/>
    <mergeCell ref="E12:F12"/>
    <mergeCell ref="G12:H12"/>
    <mergeCell ref="I12:J12"/>
    <mergeCell ref="K12:L12"/>
    <mergeCell ref="M12:N12"/>
    <mergeCell ref="O12:P12"/>
    <mergeCell ref="A11:B12"/>
    <mergeCell ref="C11:D11"/>
    <mergeCell ref="E11:F11"/>
    <mergeCell ref="G11:H11"/>
    <mergeCell ref="I11:J11"/>
    <mergeCell ref="K11:L11"/>
    <mergeCell ref="Q9:R9"/>
    <mergeCell ref="C10:D10"/>
    <mergeCell ref="E10:F10"/>
    <mergeCell ref="G10:H10"/>
    <mergeCell ref="I10:J10"/>
    <mergeCell ref="K10:L10"/>
    <mergeCell ref="M10:N10"/>
    <mergeCell ref="O10:P10"/>
    <mergeCell ref="Q10:R10"/>
    <mergeCell ref="O8:P8"/>
    <mergeCell ref="Q8:R8"/>
    <mergeCell ref="A9:B10"/>
    <mergeCell ref="C9:D9"/>
    <mergeCell ref="E9:F9"/>
    <mergeCell ref="G9:H9"/>
    <mergeCell ref="I9:J9"/>
    <mergeCell ref="K9:L9"/>
    <mergeCell ref="M9:N9"/>
    <mergeCell ref="O9:P9"/>
    <mergeCell ref="K7:L7"/>
    <mergeCell ref="M7:N7"/>
    <mergeCell ref="O7:P7"/>
    <mergeCell ref="Q7:R7"/>
    <mergeCell ref="C8:D8"/>
    <mergeCell ref="E8:F8"/>
    <mergeCell ref="G8:H8"/>
    <mergeCell ref="I8:J8"/>
    <mergeCell ref="K8:L8"/>
    <mergeCell ref="M8:N8"/>
    <mergeCell ref="B6:D6"/>
    <mergeCell ref="A7:B8"/>
    <mergeCell ref="C7:D7"/>
    <mergeCell ref="E7:F7"/>
    <mergeCell ref="G7:H7"/>
    <mergeCell ref="I7:J7"/>
    <mergeCell ref="L3:R3"/>
    <mergeCell ref="C4:D4"/>
    <mergeCell ref="E4:F6"/>
    <mergeCell ref="G4:H6"/>
    <mergeCell ref="I4:J6"/>
    <mergeCell ref="K4:L6"/>
    <mergeCell ref="M4:N6"/>
    <mergeCell ref="O4:P6"/>
    <mergeCell ref="Q4:R6"/>
    <mergeCell ref="B5:D5"/>
  </mergeCells>
  <phoneticPr fontId="3"/>
  <pageMargins left="0.78740157480314965" right="0.78740157480314965" top="0.76" bottom="0.69" header="0.51181102362204722" footer="0.51181102362204722"/>
  <pageSetup paperSize="9" scale="98"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2951E-7E87-4E2F-AC90-2F68EEEE5DD2}">
  <sheetPr>
    <tabColor rgb="FFFFC000"/>
  </sheetPr>
  <dimension ref="A1:N55"/>
  <sheetViews>
    <sheetView view="pageBreakPreview" zoomScaleNormal="100" zoomScaleSheetLayoutView="100" workbookViewId="0">
      <pane xSplit="2" ySplit="5" topLeftCell="C6" activePane="bottomRight" state="frozen"/>
      <selection activeCell="F57" sqref="F57"/>
      <selection pane="topRight" activeCell="F57" sqref="F57"/>
      <selection pane="bottomLeft" activeCell="F57" sqref="F57"/>
      <selection pane="bottomRight" sqref="A1:E1"/>
    </sheetView>
  </sheetViews>
  <sheetFormatPr defaultColWidth="11.625" defaultRowHeight="15.95" customHeight="1"/>
  <cols>
    <col min="1" max="1" width="4.625" style="920" customWidth="1"/>
    <col min="2" max="2" width="7.625" style="844" customWidth="1"/>
    <col min="3" max="10" width="10.625" style="844" customWidth="1"/>
    <col min="11" max="11" width="11.625" style="845" customWidth="1"/>
    <col min="12" max="256" width="11.625" style="844"/>
    <col min="257" max="257" width="4.625" style="844" customWidth="1"/>
    <col min="258" max="258" width="7.625" style="844" customWidth="1"/>
    <col min="259" max="266" width="10.625" style="844" customWidth="1"/>
    <col min="267" max="512" width="11.625" style="844"/>
    <col min="513" max="513" width="4.625" style="844" customWidth="1"/>
    <col min="514" max="514" width="7.625" style="844" customWidth="1"/>
    <col min="515" max="522" width="10.625" style="844" customWidth="1"/>
    <col min="523" max="768" width="11.625" style="844"/>
    <col min="769" max="769" width="4.625" style="844" customWidth="1"/>
    <col min="770" max="770" width="7.625" style="844" customWidth="1"/>
    <col min="771" max="778" width="10.625" style="844" customWidth="1"/>
    <col min="779" max="1024" width="11.625" style="844"/>
    <col min="1025" max="1025" width="4.625" style="844" customWidth="1"/>
    <col min="1026" max="1026" width="7.625" style="844" customWidth="1"/>
    <col min="1027" max="1034" width="10.625" style="844" customWidth="1"/>
    <col min="1035" max="1280" width="11.625" style="844"/>
    <col min="1281" max="1281" width="4.625" style="844" customWidth="1"/>
    <col min="1282" max="1282" width="7.625" style="844" customWidth="1"/>
    <col min="1283" max="1290" width="10.625" style="844" customWidth="1"/>
    <col min="1291" max="1536" width="11.625" style="844"/>
    <col min="1537" max="1537" width="4.625" style="844" customWidth="1"/>
    <col min="1538" max="1538" width="7.625" style="844" customWidth="1"/>
    <col min="1539" max="1546" width="10.625" style="844" customWidth="1"/>
    <col min="1547" max="1792" width="11.625" style="844"/>
    <col min="1793" max="1793" width="4.625" style="844" customWidth="1"/>
    <col min="1794" max="1794" width="7.625" style="844" customWidth="1"/>
    <col min="1795" max="1802" width="10.625" style="844" customWidth="1"/>
    <col min="1803" max="2048" width="11.625" style="844"/>
    <col min="2049" max="2049" width="4.625" style="844" customWidth="1"/>
    <col min="2050" max="2050" width="7.625" style="844" customWidth="1"/>
    <col min="2051" max="2058" width="10.625" style="844" customWidth="1"/>
    <col min="2059" max="2304" width="11.625" style="844"/>
    <col min="2305" max="2305" width="4.625" style="844" customWidth="1"/>
    <col min="2306" max="2306" width="7.625" style="844" customWidth="1"/>
    <col min="2307" max="2314" width="10.625" style="844" customWidth="1"/>
    <col min="2315" max="2560" width="11.625" style="844"/>
    <col min="2561" max="2561" width="4.625" style="844" customWidth="1"/>
    <col min="2562" max="2562" width="7.625" style="844" customWidth="1"/>
    <col min="2563" max="2570" width="10.625" style="844" customWidth="1"/>
    <col min="2571" max="2816" width="11.625" style="844"/>
    <col min="2817" max="2817" width="4.625" style="844" customWidth="1"/>
    <col min="2818" max="2818" width="7.625" style="844" customWidth="1"/>
    <col min="2819" max="2826" width="10.625" style="844" customWidth="1"/>
    <col min="2827" max="3072" width="11.625" style="844"/>
    <col min="3073" max="3073" width="4.625" style="844" customWidth="1"/>
    <col min="3074" max="3074" width="7.625" style="844" customWidth="1"/>
    <col min="3075" max="3082" width="10.625" style="844" customWidth="1"/>
    <col min="3083" max="3328" width="11.625" style="844"/>
    <col min="3329" max="3329" width="4.625" style="844" customWidth="1"/>
    <col min="3330" max="3330" width="7.625" style="844" customWidth="1"/>
    <col min="3331" max="3338" width="10.625" style="844" customWidth="1"/>
    <col min="3339" max="3584" width="11.625" style="844"/>
    <col min="3585" max="3585" width="4.625" style="844" customWidth="1"/>
    <col min="3586" max="3586" width="7.625" style="844" customWidth="1"/>
    <col min="3587" max="3594" width="10.625" style="844" customWidth="1"/>
    <col min="3595" max="3840" width="11.625" style="844"/>
    <col min="3841" max="3841" width="4.625" style="844" customWidth="1"/>
    <col min="3842" max="3842" width="7.625" style="844" customWidth="1"/>
    <col min="3843" max="3850" width="10.625" style="844" customWidth="1"/>
    <col min="3851" max="4096" width="11.625" style="844"/>
    <col min="4097" max="4097" width="4.625" style="844" customWidth="1"/>
    <col min="4098" max="4098" width="7.625" style="844" customWidth="1"/>
    <col min="4099" max="4106" width="10.625" style="844" customWidth="1"/>
    <col min="4107" max="4352" width="11.625" style="844"/>
    <col min="4353" max="4353" width="4.625" style="844" customWidth="1"/>
    <col min="4354" max="4354" width="7.625" style="844" customWidth="1"/>
    <col min="4355" max="4362" width="10.625" style="844" customWidth="1"/>
    <col min="4363" max="4608" width="11.625" style="844"/>
    <col min="4609" max="4609" width="4.625" style="844" customWidth="1"/>
    <col min="4610" max="4610" width="7.625" style="844" customWidth="1"/>
    <col min="4611" max="4618" width="10.625" style="844" customWidth="1"/>
    <col min="4619" max="4864" width="11.625" style="844"/>
    <col min="4865" max="4865" width="4.625" style="844" customWidth="1"/>
    <col min="4866" max="4866" width="7.625" style="844" customWidth="1"/>
    <col min="4867" max="4874" width="10.625" style="844" customWidth="1"/>
    <col min="4875" max="5120" width="11.625" style="844"/>
    <col min="5121" max="5121" width="4.625" style="844" customWidth="1"/>
    <col min="5122" max="5122" width="7.625" style="844" customWidth="1"/>
    <col min="5123" max="5130" width="10.625" style="844" customWidth="1"/>
    <col min="5131" max="5376" width="11.625" style="844"/>
    <col min="5377" max="5377" width="4.625" style="844" customWidth="1"/>
    <col min="5378" max="5378" width="7.625" style="844" customWidth="1"/>
    <col min="5379" max="5386" width="10.625" style="844" customWidth="1"/>
    <col min="5387" max="5632" width="11.625" style="844"/>
    <col min="5633" max="5633" width="4.625" style="844" customWidth="1"/>
    <col min="5634" max="5634" width="7.625" style="844" customWidth="1"/>
    <col min="5635" max="5642" width="10.625" style="844" customWidth="1"/>
    <col min="5643" max="5888" width="11.625" style="844"/>
    <col min="5889" max="5889" width="4.625" style="844" customWidth="1"/>
    <col min="5890" max="5890" width="7.625" style="844" customWidth="1"/>
    <col min="5891" max="5898" width="10.625" style="844" customWidth="1"/>
    <col min="5899" max="6144" width="11.625" style="844"/>
    <col min="6145" max="6145" width="4.625" style="844" customWidth="1"/>
    <col min="6146" max="6146" width="7.625" style="844" customWidth="1"/>
    <col min="6147" max="6154" width="10.625" style="844" customWidth="1"/>
    <col min="6155" max="6400" width="11.625" style="844"/>
    <col min="6401" max="6401" width="4.625" style="844" customWidth="1"/>
    <col min="6402" max="6402" width="7.625" style="844" customWidth="1"/>
    <col min="6403" max="6410" width="10.625" style="844" customWidth="1"/>
    <col min="6411" max="6656" width="11.625" style="844"/>
    <col min="6657" max="6657" width="4.625" style="844" customWidth="1"/>
    <col min="6658" max="6658" width="7.625" style="844" customWidth="1"/>
    <col min="6659" max="6666" width="10.625" style="844" customWidth="1"/>
    <col min="6667" max="6912" width="11.625" style="844"/>
    <col min="6913" max="6913" width="4.625" style="844" customWidth="1"/>
    <col min="6914" max="6914" width="7.625" style="844" customWidth="1"/>
    <col min="6915" max="6922" width="10.625" style="844" customWidth="1"/>
    <col min="6923" max="7168" width="11.625" style="844"/>
    <col min="7169" max="7169" width="4.625" style="844" customWidth="1"/>
    <col min="7170" max="7170" width="7.625" style="844" customWidth="1"/>
    <col min="7171" max="7178" width="10.625" style="844" customWidth="1"/>
    <col min="7179" max="7424" width="11.625" style="844"/>
    <col min="7425" max="7425" width="4.625" style="844" customWidth="1"/>
    <col min="7426" max="7426" width="7.625" style="844" customWidth="1"/>
    <col min="7427" max="7434" width="10.625" style="844" customWidth="1"/>
    <col min="7435" max="7680" width="11.625" style="844"/>
    <col min="7681" max="7681" width="4.625" style="844" customWidth="1"/>
    <col min="7682" max="7682" width="7.625" style="844" customWidth="1"/>
    <col min="7683" max="7690" width="10.625" style="844" customWidth="1"/>
    <col min="7691" max="7936" width="11.625" style="844"/>
    <col min="7937" max="7937" width="4.625" style="844" customWidth="1"/>
    <col min="7938" max="7938" width="7.625" style="844" customWidth="1"/>
    <col min="7939" max="7946" width="10.625" style="844" customWidth="1"/>
    <col min="7947" max="8192" width="11.625" style="844"/>
    <col min="8193" max="8193" width="4.625" style="844" customWidth="1"/>
    <col min="8194" max="8194" width="7.625" style="844" customWidth="1"/>
    <col min="8195" max="8202" width="10.625" style="844" customWidth="1"/>
    <col min="8203" max="8448" width="11.625" style="844"/>
    <col min="8449" max="8449" width="4.625" style="844" customWidth="1"/>
    <col min="8450" max="8450" width="7.625" style="844" customWidth="1"/>
    <col min="8451" max="8458" width="10.625" style="844" customWidth="1"/>
    <col min="8459" max="8704" width="11.625" style="844"/>
    <col min="8705" max="8705" width="4.625" style="844" customWidth="1"/>
    <col min="8706" max="8706" width="7.625" style="844" customWidth="1"/>
    <col min="8707" max="8714" width="10.625" style="844" customWidth="1"/>
    <col min="8715" max="8960" width="11.625" style="844"/>
    <col min="8961" max="8961" width="4.625" style="844" customWidth="1"/>
    <col min="8962" max="8962" width="7.625" style="844" customWidth="1"/>
    <col min="8963" max="8970" width="10.625" style="844" customWidth="1"/>
    <col min="8971" max="9216" width="11.625" style="844"/>
    <col min="9217" max="9217" width="4.625" style="844" customWidth="1"/>
    <col min="9218" max="9218" width="7.625" style="844" customWidth="1"/>
    <col min="9219" max="9226" width="10.625" style="844" customWidth="1"/>
    <col min="9227" max="9472" width="11.625" style="844"/>
    <col min="9473" max="9473" width="4.625" style="844" customWidth="1"/>
    <col min="9474" max="9474" width="7.625" style="844" customWidth="1"/>
    <col min="9475" max="9482" width="10.625" style="844" customWidth="1"/>
    <col min="9483" max="9728" width="11.625" style="844"/>
    <col min="9729" max="9729" width="4.625" style="844" customWidth="1"/>
    <col min="9730" max="9730" width="7.625" style="844" customWidth="1"/>
    <col min="9731" max="9738" width="10.625" style="844" customWidth="1"/>
    <col min="9739" max="9984" width="11.625" style="844"/>
    <col min="9985" max="9985" width="4.625" style="844" customWidth="1"/>
    <col min="9986" max="9986" width="7.625" style="844" customWidth="1"/>
    <col min="9987" max="9994" width="10.625" style="844" customWidth="1"/>
    <col min="9995" max="10240" width="11.625" style="844"/>
    <col min="10241" max="10241" width="4.625" style="844" customWidth="1"/>
    <col min="10242" max="10242" width="7.625" style="844" customWidth="1"/>
    <col min="10243" max="10250" width="10.625" style="844" customWidth="1"/>
    <col min="10251" max="10496" width="11.625" style="844"/>
    <col min="10497" max="10497" width="4.625" style="844" customWidth="1"/>
    <col min="10498" max="10498" width="7.625" style="844" customWidth="1"/>
    <col min="10499" max="10506" width="10.625" style="844" customWidth="1"/>
    <col min="10507" max="10752" width="11.625" style="844"/>
    <col min="10753" max="10753" width="4.625" style="844" customWidth="1"/>
    <col min="10754" max="10754" width="7.625" style="844" customWidth="1"/>
    <col min="10755" max="10762" width="10.625" style="844" customWidth="1"/>
    <col min="10763" max="11008" width="11.625" style="844"/>
    <col min="11009" max="11009" width="4.625" style="844" customWidth="1"/>
    <col min="11010" max="11010" width="7.625" style="844" customWidth="1"/>
    <col min="11011" max="11018" width="10.625" style="844" customWidth="1"/>
    <col min="11019" max="11264" width="11.625" style="844"/>
    <col min="11265" max="11265" width="4.625" style="844" customWidth="1"/>
    <col min="11266" max="11266" width="7.625" style="844" customWidth="1"/>
    <col min="11267" max="11274" width="10.625" style="844" customWidth="1"/>
    <col min="11275" max="11520" width="11.625" style="844"/>
    <col min="11521" max="11521" width="4.625" style="844" customWidth="1"/>
    <col min="11522" max="11522" width="7.625" style="844" customWidth="1"/>
    <col min="11523" max="11530" width="10.625" style="844" customWidth="1"/>
    <col min="11531" max="11776" width="11.625" style="844"/>
    <col min="11777" max="11777" width="4.625" style="844" customWidth="1"/>
    <col min="11778" max="11778" width="7.625" style="844" customWidth="1"/>
    <col min="11779" max="11786" width="10.625" style="844" customWidth="1"/>
    <col min="11787" max="12032" width="11.625" style="844"/>
    <col min="12033" max="12033" width="4.625" style="844" customWidth="1"/>
    <col min="12034" max="12034" width="7.625" style="844" customWidth="1"/>
    <col min="12035" max="12042" width="10.625" style="844" customWidth="1"/>
    <col min="12043" max="12288" width="11.625" style="844"/>
    <col min="12289" max="12289" width="4.625" style="844" customWidth="1"/>
    <col min="12290" max="12290" width="7.625" style="844" customWidth="1"/>
    <col min="12291" max="12298" width="10.625" style="844" customWidth="1"/>
    <col min="12299" max="12544" width="11.625" style="844"/>
    <col min="12545" max="12545" width="4.625" style="844" customWidth="1"/>
    <col min="12546" max="12546" width="7.625" style="844" customWidth="1"/>
    <col min="12547" max="12554" width="10.625" style="844" customWidth="1"/>
    <col min="12555" max="12800" width="11.625" style="844"/>
    <col min="12801" max="12801" width="4.625" style="844" customWidth="1"/>
    <col min="12802" max="12802" width="7.625" style="844" customWidth="1"/>
    <col min="12803" max="12810" width="10.625" style="844" customWidth="1"/>
    <col min="12811" max="13056" width="11.625" style="844"/>
    <col min="13057" max="13057" width="4.625" style="844" customWidth="1"/>
    <col min="13058" max="13058" width="7.625" style="844" customWidth="1"/>
    <col min="13059" max="13066" width="10.625" style="844" customWidth="1"/>
    <col min="13067" max="13312" width="11.625" style="844"/>
    <col min="13313" max="13313" width="4.625" style="844" customWidth="1"/>
    <col min="13314" max="13314" width="7.625" style="844" customWidth="1"/>
    <col min="13315" max="13322" width="10.625" style="844" customWidth="1"/>
    <col min="13323" max="13568" width="11.625" style="844"/>
    <col min="13569" max="13569" width="4.625" style="844" customWidth="1"/>
    <col min="13570" max="13570" width="7.625" style="844" customWidth="1"/>
    <col min="13571" max="13578" width="10.625" style="844" customWidth="1"/>
    <col min="13579" max="13824" width="11.625" style="844"/>
    <col min="13825" max="13825" width="4.625" style="844" customWidth="1"/>
    <col min="13826" max="13826" width="7.625" style="844" customWidth="1"/>
    <col min="13827" max="13834" width="10.625" style="844" customWidth="1"/>
    <col min="13835" max="14080" width="11.625" style="844"/>
    <col min="14081" max="14081" width="4.625" style="844" customWidth="1"/>
    <col min="14082" max="14082" width="7.625" style="844" customWidth="1"/>
    <col min="14083" max="14090" width="10.625" style="844" customWidth="1"/>
    <col min="14091" max="14336" width="11.625" style="844"/>
    <col min="14337" max="14337" width="4.625" style="844" customWidth="1"/>
    <col min="14338" max="14338" width="7.625" style="844" customWidth="1"/>
    <col min="14339" max="14346" width="10.625" style="844" customWidth="1"/>
    <col min="14347" max="14592" width="11.625" style="844"/>
    <col min="14593" max="14593" width="4.625" style="844" customWidth="1"/>
    <col min="14594" max="14594" width="7.625" style="844" customWidth="1"/>
    <col min="14595" max="14602" width="10.625" style="844" customWidth="1"/>
    <col min="14603" max="14848" width="11.625" style="844"/>
    <col min="14849" max="14849" width="4.625" style="844" customWidth="1"/>
    <col min="14850" max="14850" width="7.625" style="844" customWidth="1"/>
    <col min="14851" max="14858" width="10.625" style="844" customWidth="1"/>
    <col min="14859" max="15104" width="11.625" style="844"/>
    <col min="15105" max="15105" width="4.625" style="844" customWidth="1"/>
    <col min="15106" max="15106" width="7.625" style="844" customWidth="1"/>
    <col min="15107" max="15114" width="10.625" style="844" customWidth="1"/>
    <col min="15115" max="15360" width="11.625" style="844"/>
    <col min="15361" max="15361" width="4.625" style="844" customWidth="1"/>
    <col min="15362" max="15362" width="7.625" style="844" customWidth="1"/>
    <col min="15363" max="15370" width="10.625" style="844" customWidth="1"/>
    <col min="15371" max="15616" width="11.625" style="844"/>
    <col min="15617" max="15617" width="4.625" style="844" customWidth="1"/>
    <col min="15618" max="15618" width="7.625" style="844" customWidth="1"/>
    <col min="15619" max="15626" width="10.625" style="844" customWidth="1"/>
    <col min="15627" max="15872" width="11.625" style="844"/>
    <col min="15873" max="15873" width="4.625" style="844" customWidth="1"/>
    <col min="15874" max="15874" width="7.625" style="844" customWidth="1"/>
    <col min="15875" max="15882" width="10.625" style="844" customWidth="1"/>
    <col min="15883" max="16128" width="11.625" style="844"/>
    <col min="16129" max="16129" width="4.625" style="844" customWidth="1"/>
    <col min="16130" max="16130" width="7.625" style="844" customWidth="1"/>
    <col min="16131" max="16138" width="10.625" style="844" customWidth="1"/>
    <col min="16139" max="16384" width="11.625" style="844"/>
  </cols>
  <sheetData>
    <row r="1" spans="1:14" ht="30" customHeight="1">
      <c r="A1" s="842" t="s">
        <v>1057</v>
      </c>
      <c r="B1" s="842"/>
      <c r="C1" s="842"/>
      <c r="D1" s="842"/>
      <c r="E1" s="843"/>
    </row>
    <row r="2" spans="1:14" ht="27" customHeight="1">
      <c r="A2" s="846" t="s">
        <v>2</v>
      </c>
      <c r="B2" s="846"/>
      <c r="C2" s="846"/>
      <c r="D2" s="846"/>
    </row>
    <row r="3" spans="1:14" ht="27" customHeight="1" thickBot="1">
      <c r="A3" s="846" t="s">
        <v>3</v>
      </c>
      <c r="B3" s="846"/>
      <c r="C3" s="846"/>
      <c r="D3" s="846"/>
      <c r="F3" s="847" t="s">
        <v>937</v>
      </c>
      <c r="G3" s="847"/>
      <c r="H3" s="847"/>
      <c r="I3" s="847"/>
      <c r="J3" s="847"/>
    </row>
    <row r="4" spans="1:14" ht="13.5" customHeight="1">
      <c r="A4" s="848" t="s">
        <v>4</v>
      </c>
      <c r="B4" s="849"/>
      <c r="C4" s="850" t="s">
        <v>5</v>
      </c>
      <c r="D4" s="851" t="s">
        <v>6</v>
      </c>
      <c r="E4" s="851" t="s">
        <v>7</v>
      </c>
      <c r="F4" s="851" t="s">
        <v>8</v>
      </c>
      <c r="G4" s="852" t="s">
        <v>9</v>
      </c>
      <c r="H4" s="853" t="s">
        <v>10</v>
      </c>
      <c r="I4" s="854" t="s">
        <v>11</v>
      </c>
      <c r="J4" s="855" t="s">
        <v>12</v>
      </c>
      <c r="K4" s="856"/>
    </row>
    <row r="5" spans="1:14" ht="13.5" customHeight="1" thickBot="1">
      <c r="A5" s="857" t="s">
        <v>13</v>
      </c>
      <c r="B5" s="858"/>
      <c r="C5" s="859"/>
      <c r="D5" s="860"/>
      <c r="E5" s="860"/>
      <c r="F5" s="860"/>
      <c r="G5" s="861"/>
      <c r="H5" s="862"/>
      <c r="I5" s="863"/>
      <c r="J5" s="864"/>
      <c r="K5" s="865" t="s">
        <v>938</v>
      </c>
      <c r="M5" s="866" t="s">
        <v>394</v>
      </c>
      <c r="N5" s="866"/>
    </row>
    <row r="6" spans="1:14" ht="19.5" customHeight="1">
      <c r="A6" s="867" t="s">
        <v>15</v>
      </c>
      <c r="B6" s="868" t="s">
        <v>16</v>
      </c>
      <c r="C6" s="869">
        <f>'Ⅲ-13-1-2'!Y4</f>
        <v>160312</v>
      </c>
      <c r="D6" s="869">
        <f>'Ⅲ-13-1-2'!Z4</f>
        <v>58684</v>
      </c>
      <c r="E6" s="869">
        <f>'Ⅲ-13-1-2'!AA4</f>
        <v>322533</v>
      </c>
      <c r="F6" s="869">
        <f>'Ⅲ-13-1-2'!AB4</f>
        <v>915</v>
      </c>
      <c r="G6" s="869">
        <f>'Ⅲ-13-1-2'!AC4</f>
        <v>1085</v>
      </c>
      <c r="H6" s="869">
        <f>'Ⅲ-13-1-2'!AD4</f>
        <v>6179</v>
      </c>
      <c r="I6" s="870">
        <f>SUM(C6:H6)</f>
        <v>549708</v>
      </c>
      <c r="J6" s="871">
        <f t="shared" ref="J6:J15" si="0">I6-K6</f>
        <v>60216</v>
      </c>
      <c r="K6" s="845">
        <v>489492</v>
      </c>
      <c r="M6" s="872" t="s">
        <v>16</v>
      </c>
      <c r="N6" s="873">
        <f>E6+E11+E16+E21+E26+E31+E36</f>
        <v>10051502</v>
      </c>
    </row>
    <row r="7" spans="1:14" ht="19.5" customHeight="1">
      <c r="A7" s="874"/>
      <c r="B7" s="875" t="s">
        <v>17</v>
      </c>
      <c r="C7" s="876">
        <f>'Ⅲ-13-1-2'!Y5</f>
        <v>22644</v>
      </c>
      <c r="D7" s="876">
        <f>'Ⅲ-13-1-2'!Z5</f>
        <v>1506</v>
      </c>
      <c r="E7" s="876">
        <f>'Ⅲ-13-1-2'!AA5</f>
        <v>85602</v>
      </c>
      <c r="F7" s="876">
        <f>'Ⅲ-13-1-2'!AB5</f>
        <v>45</v>
      </c>
      <c r="G7" s="876">
        <f>'Ⅲ-13-1-2'!AC5</f>
        <v>13</v>
      </c>
      <c r="H7" s="876">
        <f>'Ⅲ-13-1-2'!AD5</f>
        <v>2640</v>
      </c>
      <c r="I7" s="877">
        <f>SUM(C7:H7)</f>
        <v>112450</v>
      </c>
      <c r="J7" s="878">
        <f t="shared" si="0"/>
        <v>-329</v>
      </c>
      <c r="K7" s="845">
        <v>112779</v>
      </c>
      <c r="M7" s="872" t="s">
        <v>17</v>
      </c>
      <c r="N7" s="873">
        <f>E7+E12+E17+E22+E27+E32+E37</f>
        <v>8088076</v>
      </c>
    </row>
    <row r="8" spans="1:14" ht="19.5" customHeight="1">
      <c r="A8" s="874"/>
      <c r="B8" s="875" t="s">
        <v>18</v>
      </c>
      <c r="C8" s="876">
        <f>'Ⅲ-13-1-2'!Y6</f>
        <v>1050866</v>
      </c>
      <c r="D8" s="876">
        <f>'Ⅲ-13-1-2'!Z6</f>
        <v>93915</v>
      </c>
      <c r="E8" s="876">
        <f>'Ⅲ-13-1-2'!AA6</f>
        <v>691948</v>
      </c>
      <c r="F8" s="876">
        <f>'Ⅲ-13-1-2'!AB6</f>
        <v>6000</v>
      </c>
      <c r="G8" s="876">
        <f>'Ⅲ-13-1-2'!AC6</f>
        <v>5292</v>
      </c>
      <c r="H8" s="876">
        <f>'Ⅲ-13-1-2'!AD6</f>
        <v>395</v>
      </c>
      <c r="I8" s="877">
        <f>SUM(C8:H8)</f>
        <v>1848416</v>
      </c>
      <c r="J8" s="878">
        <f t="shared" si="0"/>
        <v>-36989</v>
      </c>
      <c r="K8" s="845">
        <v>1885405</v>
      </c>
      <c r="M8" s="872" t="s">
        <v>18</v>
      </c>
      <c r="N8" s="873">
        <f>E8+E13+E18+E23+E28+E33+E38</f>
        <v>10763207</v>
      </c>
    </row>
    <row r="9" spans="1:14" ht="19.5" customHeight="1" thickBot="1">
      <c r="A9" s="874"/>
      <c r="B9" s="879" t="s">
        <v>19</v>
      </c>
      <c r="C9" s="880">
        <f>'Ⅲ-13-1-2'!Y7</f>
        <v>28432</v>
      </c>
      <c r="D9" s="880">
        <f>'Ⅲ-13-1-2'!Z7</f>
        <v>3732</v>
      </c>
      <c r="E9" s="880">
        <f>'Ⅲ-13-1-2'!AA7</f>
        <v>23701</v>
      </c>
      <c r="F9" s="880">
        <f>'Ⅲ-13-1-2'!AB7</f>
        <v>177</v>
      </c>
      <c r="G9" s="880">
        <f>'Ⅲ-13-1-2'!AC7</f>
        <v>396</v>
      </c>
      <c r="H9" s="880">
        <f>'Ⅲ-13-1-2'!AD7</f>
        <v>0</v>
      </c>
      <c r="I9" s="881">
        <f>SUM(C9:H9)</f>
        <v>56438</v>
      </c>
      <c r="J9" s="882">
        <f t="shared" si="0"/>
        <v>-30608</v>
      </c>
      <c r="K9" s="845">
        <v>87046</v>
      </c>
      <c r="M9" s="872" t="s">
        <v>19</v>
      </c>
      <c r="N9" s="873">
        <f>E9+E14+E19+E24+E29+E34+E39</f>
        <v>1400780</v>
      </c>
    </row>
    <row r="10" spans="1:14" ht="19.5" customHeight="1" thickTop="1" thickBot="1">
      <c r="A10" s="883"/>
      <c r="B10" s="884" t="s">
        <v>20</v>
      </c>
      <c r="C10" s="885">
        <f t="shared" ref="C10:H10" si="1">SUM(C6:C9)</f>
        <v>1262254</v>
      </c>
      <c r="D10" s="885">
        <f t="shared" si="1"/>
        <v>157837</v>
      </c>
      <c r="E10" s="885">
        <f t="shared" si="1"/>
        <v>1123784</v>
      </c>
      <c r="F10" s="885">
        <f t="shared" si="1"/>
        <v>7137</v>
      </c>
      <c r="G10" s="885">
        <f t="shared" si="1"/>
        <v>6786</v>
      </c>
      <c r="H10" s="885">
        <f t="shared" si="1"/>
        <v>9214</v>
      </c>
      <c r="I10" s="886">
        <f t="shared" ref="I10:I42" si="2">SUM(C10:H10)</f>
        <v>2567012</v>
      </c>
      <c r="J10" s="887">
        <f t="shared" si="0"/>
        <v>-7710</v>
      </c>
      <c r="K10" s="845">
        <v>2574722</v>
      </c>
      <c r="M10" s="872" t="s">
        <v>20</v>
      </c>
      <c r="N10" s="873">
        <f>SUM(N6:N9)</f>
        <v>30303565</v>
      </c>
    </row>
    <row r="11" spans="1:14" ht="19.5" customHeight="1">
      <c r="A11" s="867" t="s">
        <v>21</v>
      </c>
      <c r="B11" s="868" t="s">
        <v>16</v>
      </c>
      <c r="C11" s="869">
        <f>'Ⅲ-13-1-2'!Y9</f>
        <v>29687</v>
      </c>
      <c r="D11" s="869">
        <f>'Ⅲ-13-1-2'!Z9</f>
        <v>2962</v>
      </c>
      <c r="E11" s="869">
        <f>'Ⅲ-13-1-2'!AA9</f>
        <v>220565</v>
      </c>
      <c r="F11" s="869">
        <f>'Ⅲ-13-1-2'!AB9</f>
        <v>107234</v>
      </c>
      <c r="G11" s="869">
        <f>'Ⅲ-13-1-2'!AC9</f>
        <v>379</v>
      </c>
      <c r="H11" s="869">
        <f>'Ⅲ-13-1-2'!AD9</f>
        <v>1498</v>
      </c>
      <c r="I11" s="870">
        <f t="shared" si="2"/>
        <v>362325</v>
      </c>
      <c r="J11" s="871">
        <f t="shared" si="0"/>
        <v>-131620</v>
      </c>
      <c r="K11" s="845">
        <v>493945</v>
      </c>
    </row>
    <row r="12" spans="1:14" ht="19.5" customHeight="1">
      <c r="A12" s="874"/>
      <c r="B12" s="875" t="s">
        <v>17</v>
      </c>
      <c r="C12" s="876">
        <f>'Ⅲ-13-1-2'!Y10</f>
        <v>13578</v>
      </c>
      <c r="D12" s="876">
        <f>'Ⅲ-13-1-2'!Z10</f>
        <v>37788</v>
      </c>
      <c r="E12" s="876">
        <f>'Ⅲ-13-1-2'!AA10</f>
        <v>3940</v>
      </c>
      <c r="F12" s="876">
        <f>'Ⅲ-13-1-2'!AB10</f>
        <v>16253</v>
      </c>
      <c r="G12" s="876">
        <f>'Ⅲ-13-1-2'!AC10</f>
        <v>0</v>
      </c>
      <c r="H12" s="876">
        <f>'Ⅲ-13-1-2'!AD10</f>
        <v>0</v>
      </c>
      <c r="I12" s="877">
        <f t="shared" si="2"/>
        <v>71559</v>
      </c>
      <c r="J12" s="878">
        <f t="shared" si="0"/>
        <v>5755</v>
      </c>
      <c r="K12" s="845">
        <v>65804</v>
      </c>
    </row>
    <row r="13" spans="1:14" ht="19.5" customHeight="1">
      <c r="A13" s="874"/>
      <c r="B13" s="875" t="s">
        <v>18</v>
      </c>
      <c r="C13" s="876">
        <f>'Ⅲ-13-1-2'!Y11</f>
        <v>1602711</v>
      </c>
      <c r="D13" s="876">
        <f>'Ⅲ-13-1-2'!Z11</f>
        <v>407855</v>
      </c>
      <c r="E13" s="876">
        <f>'Ⅲ-13-1-2'!AA11</f>
        <v>1255619</v>
      </c>
      <c r="F13" s="876">
        <f>'Ⅲ-13-1-2'!AB11</f>
        <v>405334</v>
      </c>
      <c r="G13" s="876">
        <f>'Ⅲ-13-1-2'!AC11</f>
        <v>98368</v>
      </c>
      <c r="H13" s="876">
        <f>'Ⅲ-13-1-2'!AD11</f>
        <v>972532</v>
      </c>
      <c r="I13" s="877">
        <f t="shared" si="2"/>
        <v>4742419</v>
      </c>
      <c r="J13" s="878">
        <f t="shared" si="0"/>
        <v>-227109</v>
      </c>
      <c r="K13" s="845">
        <v>4969528</v>
      </c>
    </row>
    <row r="14" spans="1:14" ht="19.5" customHeight="1" thickBot="1">
      <c r="A14" s="874"/>
      <c r="B14" s="879" t="s">
        <v>19</v>
      </c>
      <c r="C14" s="880">
        <f>'Ⅲ-13-1-2'!Y12</f>
        <v>14256</v>
      </c>
      <c r="D14" s="880">
        <f>'Ⅲ-13-1-2'!Z12</f>
        <v>36819</v>
      </c>
      <c r="E14" s="880">
        <f>'Ⅲ-13-1-2'!AA12</f>
        <v>11585</v>
      </c>
      <c r="F14" s="880">
        <f>'Ⅲ-13-1-2'!AB12</f>
        <v>167244</v>
      </c>
      <c r="G14" s="880">
        <f>'Ⅲ-13-1-2'!AC12</f>
        <v>6693</v>
      </c>
      <c r="H14" s="880">
        <f>'Ⅲ-13-1-2'!AD12</f>
        <v>0</v>
      </c>
      <c r="I14" s="881">
        <f t="shared" si="2"/>
        <v>236597</v>
      </c>
      <c r="J14" s="882">
        <f t="shared" si="0"/>
        <v>179420</v>
      </c>
      <c r="K14" s="845">
        <v>57177</v>
      </c>
    </row>
    <row r="15" spans="1:14" ht="19.5" customHeight="1" thickTop="1" thickBot="1">
      <c r="A15" s="883"/>
      <c r="B15" s="884" t="s">
        <v>20</v>
      </c>
      <c r="C15" s="885">
        <f t="shared" ref="C15:H15" si="3">SUM(C11:C14)</f>
        <v>1660232</v>
      </c>
      <c r="D15" s="885">
        <f t="shared" si="3"/>
        <v>485424</v>
      </c>
      <c r="E15" s="885">
        <f t="shared" si="3"/>
        <v>1491709</v>
      </c>
      <c r="F15" s="885">
        <f t="shared" si="3"/>
        <v>696065</v>
      </c>
      <c r="G15" s="885">
        <f t="shared" si="3"/>
        <v>105440</v>
      </c>
      <c r="H15" s="885">
        <f t="shared" si="3"/>
        <v>974030</v>
      </c>
      <c r="I15" s="886">
        <f t="shared" si="2"/>
        <v>5412900</v>
      </c>
      <c r="J15" s="887">
        <f t="shared" si="0"/>
        <v>-173554</v>
      </c>
      <c r="K15" s="845">
        <v>5586454</v>
      </c>
    </row>
    <row r="16" spans="1:14" ht="19.5" customHeight="1">
      <c r="A16" s="867" t="s">
        <v>22</v>
      </c>
      <c r="B16" s="868" t="s">
        <v>16</v>
      </c>
      <c r="C16" s="869">
        <f>'Ⅲ-13-1-2'!Y14</f>
        <v>264653</v>
      </c>
      <c r="D16" s="869">
        <f>'Ⅲ-13-1-2'!Z14</f>
        <v>360412</v>
      </c>
      <c r="E16" s="869">
        <f>'Ⅲ-13-1-2'!AA14</f>
        <v>1124561</v>
      </c>
      <c r="F16" s="869">
        <f>'Ⅲ-13-1-2'!AB14</f>
        <v>585302</v>
      </c>
      <c r="G16" s="869">
        <f>'Ⅲ-13-1-2'!AC14</f>
        <v>166262</v>
      </c>
      <c r="H16" s="869">
        <f>'Ⅲ-13-1-2'!AD14</f>
        <v>473121</v>
      </c>
      <c r="I16" s="870">
        <f t="shared" si="2"/>
        <v>2974311</v>
      </c>
      <c r="J16" s="871">
        <f>I16-K16</f>
        <v>75365</v>
      </c>
      <c r="K16" s="845">
        <v>2898946</v>
      </c>
    </row>
    <row r="17" spans="1:11" ht="19.5" customHeight="1">
      <c r="A17" s="874"/>
      <c r="B17" s="875" t="s">
        <v>17</v>
      </c>
      <c r="C17" s="876">
        <f>'Ⅲ-13-1-2'!Y15</f>
        <v>2502294</v>
      </c>
      <c r="D17" s="876">
        <f>'Ⅲ-13-1-2'!Z15</f>
        <v>218452</v>
      </c>
      <c r="E17" s="876">
        <f>'Ⅲ-13-1-2'!AA15</f>
        <v>45143</v>
      </c>
      <c r="F17" s="876">
        <f>'Ⅲ-13-1-2'!AB15</f>
        <v>126785</v>
      </c>
      <c r="G17" s="876">
        <f>'Ⅲ-13-1-2'!AC15</f>
        <v>101075</v>
      </c>
      <c r="H17" s="876">
        <f>'Ⅲ-13-1-2'!AD15</f>
        <v>3941349</v>
      </c>
      <c r="I17" s="877">
        <f t="shared" si="2"/>
        <v>6935098</v>
      </c>
      <c r="J17" s="878">
        <f t="shared" ref="J17:J43" si="4">I17-K17</f>
        <v>-680077</v>
      </c>
      <c r="K17" s="845">
        <v>7615175</v>
      </c>
    </row>
    <row r="18" spans="1:11" ht="19.5" customHeight="1">
      <c r="A18" s="874"/>
      <c r="B18" s="875" t="s">
        <v>18</v>
      </c>
      <c r="C18" s="876">
        <f>'Ⅲ-13-1-2'!Y16</f>
        <v>1197273</v>
      </c>
      <c r="D18" s="876">
        <f>'Ⅲ-13-1-2'!Z16</f>
        <v>475394</v>
      </c>
      <c r="E18" s="876">
        <f>'Ⅲ-13-1-2'!AA16</f>
        <v>4958256</v>
      </c>
      <c r="F18" s="876">
        <f>'Ⅲ-13-1-2'!AB16</f>
        <v>4571668</v>
      </c>
      <c r="G18" s="876">
        <f>'Ⅲ-13-1-2'!AC16</f>
        <v>1510315</v>
      </c>
      <c r="H18" s="876">
        <f>'Ⅲ-13-1-2'!AD16</f>
        <v>11434387</v>
      </c>
      <c r="I18" s="877">
        <f t="shared" si="2"/>
        <v>24147293</v>
      </c>
      <c r="J18" s="878">
        <f t="shared" si="4"/>
        <v>-945846</v>
      </c>
      <c r="K18" s="845">
        <v>25093139</v>
      </c>
    </row>
    <row r="19" spans="1:11" ht="19.5" customHeight="1" thickBot="1">
      <c r="A19" s="874"/>
      <c r="B19" s="879" t="s">
        <v>19</v>
      </c>
      <c r="C19" s="880">
        <f>'Ⅲ-13-1-2'!Y17</f>
        <v>52326</v>
      </c>
      <c r="D19" s="880">
        <f>'Ⅲ-13-1-2'!Z17</f>
        <v>0</v>
      </c>
      <c r="E19" s="880">
        <f>'Ⅲ-13-1-2'!AA17</f>
        <v>13875</v>
      </c>
      <c r="F19" s="880">
        <f>'Ⅲ-13-1-2'!AB17</f>
        <v>34183</v>
      </c>
      <c r="G19" s="880">
        <f>'Ⅲ-13-1-2'!AC17</f>
        <v>72</v>
      </c>
      <c r="H19" s="880">
        <f>'Ⅲ-13-1-2'!AD17</f>
        <v>46917</v>
      </c>
      <c r="I19" s="881">
        <f t="shared" si="2"/>
        <v>147373</v>
      </c>
      <c r="J19" s="882">
        <f t="shared" si="4"/>
        <v>73293</v>
      </c>
      <c r="K19" s="845">
        <v>74080</v>
      </c>
    </row>
    <row r="20" spans="1:11" ht="19.5" customHeight="1" thickTop="1" thickBot="1">
      <c r="A20" s="883"/>
      <c r="B20" s="884" t="s">
        <v>20</v>
      </c>
      <c r="C20" s="885">
        <f t="shared" ref="C20:H20" si="5">SUM(C16:C19)</f>
        <v>4016546</v>
      </c>
      <c r="D20" s="885">
        <f t="shared" si="5"/>
        <v>1054258</v>
      </c>
      <c r="E20" s="885">
        <f t="shared" si="5"/>
        <v>6141835</v>
      </c>
      <c r="F20" s="885">
        <f t="shared" si="5"/>
        <v>5317938</v>
      </c>
      <c r="G20" s="885">
        <f t="shared" si="5"/>
        <v>1777724</v>
      </c>
      <c r="H20" s="885">
        <f t="shared" si="5"/>
        <v>15895774</v>
      </c>
      <c r="I20" s="886">
        <f t="shared" si="2"/>
        <v>34204075</v>
      </c>
      <c r="J20" s="887">
        <f t="shared" si="4"/>
        <v>-1477265</v>
      </c>
      <c r="K20" s="845">
        <v>35681340</v>
      </c>
    </row>
    <row r="21" spans="1:11" ht="19.5" customHeight="1">
      <c r="A21" s="888" t="s">
        <v>23</v>
      </c>
      <c r="B21" s="868" t="s">
        <v>16</v>
      </c>
      <c r="C21" s="869">
        <f>'Ⅲ-13-1-2'!Y19</f>
        <v>764924</v>
      </c>
      <c r="D21" s="869">
        <f>'Ⅲ-13-1-2'!Z19</f>
        <v>386376</v>
      </c>
      <c r="E21" s="869">
        <f>'Ⅲ-13-1-2'!AA19</f>
        <v>4546001</v>
      </c>
      <c r="F21" s="869">
        <f>'Ⅲ-13-1-2'!AB19</f>
        <v>16776</v>
      </c>
      <c r="G21" s="869">
        <f>'Ⅲ-13-1-2'!AC19</f>
        <v>2088</v>
      </c>
      <c r="H21" s="869">
        <f>'Ⅲ-13-1-2'!AD19</f>
        <v>114356</v>
      </c>
      <c r="I21" s="870">
        <f t="shared" si="2"/>
        <v>5830521</v>
      </c>
      <c r="J21" s="871">
        <f t="shared" si="4"/>
        <v>387763</v>
      </c>
      <c r="K21" s="845">
        <v>5442758</v>
      </c>
    </row>
    <row r="22" spans="1:11" ht="19.5" customHeight="1">
      <c r="A22" s="889"/>
      <c r="B22" s="875" t="s">
        <v>17</v>
      </c>
      <c r="C22" s="876">
        <f>'Ⅲ-13-1-2'!Y20</f>
        <v>192772</v>
      </c>
      <c r="D22" s="876">
        <f>'Ⅲ-13-1-2'!Z20</f>
        <v>225906</v>
      </c>
      <c r="E22" s="876">
        <f>'Ⅲ-13-1-2'!AA20</f>
        <v>4829963</v>
      </c>
      <c r="F22" s="876">
        <f>'Ⅲ-13-1-2'!AB20</f>
        <v>74996</v>
      </c>
      <c r="G22" s="876">
        <f>'Ⅲ-13-1-2'!AC20</f>
        <v>478</v>
      </c>
      <c r="H22" s="876">
        <f>'Ⅲ-13-1-2'!AD20</f>
        <v>1567</v>
      </c>
      <c r="I22" s="877">
        <f t="shared" si="2"/>
        <v>5325682</v>
      </c>
      <c r="J22" s="878">
        <f t="shared" si="4"/>
        <v>670603</v>
      </c>
      <c r="K22" s="845">
        <v>4655079</v>
      </c>
    </row>
    <row r="23" spans="1:11" ht="19.5" customHeight="1">
      <c r="A23" s="889"/>
      <c r="B23" s="875" t="s">
        <v>18</v>
      </c>
      <c r="C23" s="876">
        <f>'Ⅲ-13-1-2'!Y21</f>
        <v>56703</v>
      </c>
      <c r="D23" s="876">
        <f>'Ⅲ-13-1-2'!Z21</f>
        <v>1380</v>
      </c>
      <c r="E23" s="876">
        <f>'Ⅲ-13-1-2'!AA21</f>
        <v>446904</v>
      </c>
      <c r="F23" s="876">
        <f>'Ⅲ-13-1-2'!AB21</f>
        <v>95826</v>
      </c>
      <c r="G23" s="876">
        <f>'Ⅲ-13-1-2'!AC21</f>
        <v>30502</v>
      </c>
      <c r="H23" s="876">
        <f>'Ⅲ-13-1-2'!AD21</f>
        <v>40625</v>
      </c>
      <c r="I23" s="877">
        <f t="shared" si="2"/>
        <v>671940</v>
      </c>
      <c r="J23" s="878">
        <f t="shared" si="4"/>
        <v>-7561</v>
      </c>
      <c r="K23" s="845">
        <v>679501</v>
      </c>
    </row>
    <row r="24" spans="1:11" ht="19.5" customHeight="1" thickBot="1">
      <c r="A24" s="889"/>
      <c r="B24" s="879" t="s">
        <v>19</v>
      </c>
      <c r="C24" s="880">
        <f>'Ⅲ-13-1-2'!Y22</f>
        <v>38443</v>
      </c>
      <c r="D24" s="880">
        <f>'Ⅲ-13-1-2'!Z22</f>
        <v>37138</v>
      </c>
      <c r="E24" s="880">
        <f>'Ⅲ-13-1-2'!AA22</f>
        <v>212109</v>
      </c>
      <c r="F24" s="880">
        <f>'Ⅲ-13-1-2'!AB22</f>
        <v>96336</v>
      </c>
      <c r="G24" s="880">
        <f>'Ⅲ-13-1-2'!AC22</f>
        <v>3930</v>
      </c>
      <c r="H24" s="880">
        <f>'Ⅲ-13-1-2'!AD22</f>
        <v>2335</v>
      </c>
      <c r="I24" s="881">
        <f t="shared" si="2"/>
        <v>390291</v>
      </c>
      <c r="J24" s="882">
        <f t="shared" si="4"/>
        <v>-80061</v>
      </c>
      <c r="K24" s="845">
        <v>470352</v>
      </c>
    </row>
    <row r="25" spans="1:11" ht="19.5" customHeight="1" thickTop="1" thickBot="1">
      <c r="A25" s="890"/>
      <c r="B25" s="884" t="s">
        <v>20</v>
      </c>
      <c r="C25" s="885">
        <f t="shared" ref="C25:H25" si="6">SUM(C21:C24)</f>
        <v>1052842</v>
      </c>
      <c r="D25" s="885">
        <f t="shared" si="6"/>
        <v>650800</v>
      </c>
      <c r="E25" s="885">
        <f t="shared" si="6"/>
        <v>10034977</v>
      </c>
      <c r="F25" s="885">
        <f t="shared" si="6"/>
        <v>283934</v>
      </c>
      <c r="G25" s="885">
        <f t="shared" si="6"/>
        <v>36998</v>
      </c>
      <c r="H25" s="885">
        <f t="shared" si="6"/>
        <v>158883</v>
      </c>
      <c r="I25" s="886">
        <f t="shared" si="2"/>
        <v>12218434</v>
      </c>
      <c r="J25" s="887">
        <f t="shared" si="4"/>
        <v>970744</v>
      </c>
      <c r="K25" s="845">
        <v>11247690</v>
      </c>
    </row>
    <row r="26" spans="1:11" ht="19.5" customHeight="1">
      <c r="A26" s="867" t="s">
        <v>24</v>
      </c>
      <c r="B26" s="868" t="s">
        <v>16</v>
      </c>
      <c r="C26" s="869">
        <f>'Ⅲ-13-1-2'!Y24</f>
        <v>3115246</v>
      </c>
      <c r="D26" s="869">
        <f>'Ⅲ-13-1-2'!Z24</f>
        <v>331404</v>
      </c>
      <c r="E26" s="869">
        <f>'Ⅲ-13-1-2'!AA24</f>
        <v>2754843</v>
      </c>
      <c r="F26" s="869">
        <f>'Ⅲ-13-1-2'!AB24</f>
        <v>1680203</v>
      </c>
      <c r="G26" s="869">
        <f>'Ⅲ-13-1-2'!AC24</f>
        <v>459782</v>
      </c>
      <c r="H26" s="869">
        <f>'Ⅲ-13-1-2'!AD24</f>
        <v>1878910</v>
      </c>
      <c r="I26" s="870">
        <f t="shared" si="2"/>
        <v>10220388</v>
      </c>
      <c r="J26" s="871">
        <f t="shared" si="4"/>
        <v>-1774040</v>
      </c>
      <c r="K26" s="845">
        <v>11994428</v>
      </c>
    </row>
    <row r="27" spans="1:11" ht="19.5" customHeight="1">
      <c r="A27" s="874"/>
      <c r="B27" s="875" t="s">
        <v>17</v>
      </c>
      <c r="C27" s="876">
        <f>'Ⅲ-13-1-2'!Y25</f>
        <v>1509593</v>
      </c>
      <c r="D27" s="876">
        <f>'Ⅲ-13-1-2'!Z25</f>
        <v>1533590</v>
      </c>
      <c r="E27" s="876">
        <f>'Ⅲ-13-1-2'!AA25</f>
        <v>1919267</v>
      </c>
      <c r="F27" s="876">
        <f>'Ⅲ-13-1-2'!AB25</f>
        <v>309760</v>
      </c>
      <c r="G27" s="876">
        <f>'Ⅲ-13-1-2'!AC25</f>
        <v>119561</v>
      </c>
      <c r="H27" s="876">
        <f>'Ⅲ-13-1-2'!AD25</f>
        <v>383981</v>
      </c>
      <c r="I27" s="877">
        <f t="shared" si="2"/>
        <v>5775752</v>
      </c>
      <c r="J27" s="878">
        <f t="shared" si="4"/>
        <v>235442</v>
      </c>
      <c r="K27" s="845">
        <v>5540310</v>
      </c>
    </row>
    <row r="28" spans="1:11" ht="19.5" customHeight="1">
      <c r="A28" s="874"/>
      <c r="B28" s="875" t="s">
        <v>18</v>
      </c>
      <c r="C28" s="876">
        <f>'Ⅲ-13-1-2'!Y26</f>
        <v>1082641</v>
      </c>
      <c r="D28" s="876">
        <f>'Ⅲ-13-1-2'!Z26</f>
        <v>24148</v>
      </c>
      <c r="E28" s="876">
        <f>'Ⅲ-13-1-2'!AA26</f>
        <v>2774468</v>
      </c>
      <c r="F28" s="876">
        <f>'Ⅲ-13-1-2'!AB26</f>
        <v>309817</v>
      </c>
      <c r="G28" s="876">
        <f>'Ⅲ-13-1-2'!AC26</f>
        <v>12753</v>
      </c>
      <c r="H28" s="876">
        <f>'Ⅲ-13-1-2'!AD26</f>
        <v>1337520</v>
      </c>
      <c r="I28" s="877">
        <f t="shared" si="2"/>
        <v>5541347</v>
      </c>
      <c r="J28" s="878">
        <f t="shared" si="4"/>
        <v>-144003</v>
      </c>
      <c r="K28" s="845">
        <v>5685350</v>
      </c>
    </row>
    <row r="29" spans="1:11" ht="19.5" customHeight="1" thickBot="1">
      <c r="A29" s="874"/>
      <c r="B29" s="879" t="s">
        <v>19</v>
      </c>
      <c r="C29" s="880">
        <f>'Ⅲ-13-1-2'!Y27</f>
        <v>21659</v>
      </c>
      <c r="D29" s="880">
        <f>'Ⅲ-13-1-2'!Z27</f>
        <v>206</v>
      </c>
      <c r="E29" s="880">
        <f>'Ⅲ-13-1-2'!AA27</f>
        <v>658953</v>
      </c>
      <c r="F29" s="880">
        <f>'Ⅲ-13-1-2'!AB27</f>
        <v>134355</v>
      </c>
      <c r="G29" s="880">
        <f>'Ⅲ-13-1-2'!AC27</f>
        <v>39992</v>
      </c>
      <c r="H29" s="880">
        <f>'Ⅲ-13-1-2'!AD27</f>
        <v>394630</v>
      </c>
      <c r="I29" s="881">
        <f t="shared" si="2"/>
        <v>1249795</v>
      </c>
      <c r="J29" s="882">
        <f t="shared" si="4"/>
        <v>38934</v>
      </c>
      <c r="K29" s="845">
        <v>1210861</v>
      </c>
    </row>
    <row r="30" spans="1:11" ht="19.5" customHeight="1" thickTop="1" thickBot="1">
      <c r="A30" s="883"/>
      <c r="B30" s="884" t="s">
        <v>20</v>
      </c>
      <c r="C30" s="885">
        <f t="shared" ref="C30:H30" si="7">SUM(C26:C29)</f>
        <v>5729139</v>
      </c>
      <c r="D30" s="885">
        <f t="shared" si="7"/>
        <v>1889348</v>
      </c>
      <c r="E30" s="885">
        <f t="shared" si="7"/>
        <v>8107531</v>
      </c>
      <c r="F30" s="885">
        <f t="shared" si="7"/>
        <v>2434135</v>
      </c>
      <c r="G30" s="885">
        <f t="shared" si="7"/>
        <v>632088</v>
      </c>
      <c r="H30" s="885">
        <f t="shared" si="7"/>
        <v>3995041</v>
      </c>
      <c r="I30" s="886">
        <f t="shared" si="2"/>
        <v>22787282</v>
      </c>
      <c r="J30" s="887">
        <f t="shared" si="4"/>
        <v>-1643667</v>
      </c>
      <c r="K30" s="845">
        <v>24430949</v>
      </c>
    </row>
    <row r="31" spans="1:11" ht="19.5" customHeight="1">
      <c r="A31" s="874" t="s">
        <v>25</v>
      </c>
      <c r="B31" s="891" t="s">
        <v>16</v>
      </c>
      <c r="C31" s="869">
        <f>'Ⅲ-13-1-2'!Y29</f>
        <v>50303</v>
      </c>
      <c r="D31" s="869">
        <f>'Ⅲ-13-1-2'!Z29</f>
        <v>140</v>
      </c>
      <c r="E31" s="869">
        <f>'Ⅲ-13-1-2'!AA29</f>
        <v>214334</v>
      </c>
      <c r="F31" s="869">
        <f>'Ⅲ-13-1-2'!AB29</f>
        <v>3091</v>
      </c>
      <c r="G31" s="869">
        <f>'Ⅲ-13-1-2'!AC29</f>
        <v>59</v>
      </c>
      <c r="H31" s="869">
        <f>'Ⅲ-13-1-2'!AD29</f>
        <v>2140</v>
      </c>
      <c r="I31" s="870">
        <f t="shared" si="2"/>
        <v>270067</v>
      </c>
      <c r="J31" s="871">
        <f t="shared" si="4"/>
        <v>10659</v>
      </c>
      <c r="K31" s="845">
        <v>259408</v>
      </c>
    </row>
    <row r="32" spans="1:11" ht="19.5" customHeight="1">
      <c r="A32" s="874"/>
      <c r="B32" s="875" t="s">
        <v>17</v>
      </c>
      <c r="C32" s="876">
        <f>'Ⅲ-13-1-2'!Y30</f>
        <v>183506</v>
      </c>
      <c r="D32" s="876">
        <f>'Ⅲ-13-1-2'!Z30</f>
        <v>6405</v>
      </c>
      <c r="E32" s="876">
        <f>'Ⅲ-13-1-2'!AA30</f>
        <v>151085</v>
      </c>
      <c r="F32" s="876">
        <f>'Ⅲ-13-1-2'!AB30</f>
        <v>88511</v>
      </c>
      <c r="G32" s="876">
        <f>'Ⅲ-13-1-2'!AC30</f>
        <v>1536</v>
      </c>
      <c r="H32" s="876">
        <f>'Ⅲ-13-1-2'!AD30</f>
        <v>57254</v>
      </c>
      <c r="I32" s="877">
        <f t="shared" si="2"/>
        <v>488297</v>
      </c>
      <c r="J32" s="878">
        <f t="shared" si="4"/>
        <v>-61374</v>
      </c>
      <c r="K32" s="845">
        <v>549671</v>
      </c>
    </row>
    <row r="33" spans="1:11" ht="19.5" customHeight="1">
      <c r="A33" s="874"/>
      <c r="B33" s="875" t="s">
        <v>18</v>
      </c>
      <c r="C33" s="876">
        <f>'Ⅲ-13-1-2'!Y31</f>
        <v>35231</v>
      </c>
      <c r="D33" s="876">
        <f>'Ⅲ-13-1-2'!Z31</f>
        <v>563</v>
      </c>
      <c r="E33" s="876">
        <f>'Ⅲ-13-1-2'!AA31</f>
        <v>157269</v>
      </c>
      <c r="F33" s="876">
        <f>'Ⅲ-13-1-2'!AB31</f>
        <v>3140</v>
      </c>
      <c r="G33" s="876">
        <f>'Ⅲ-13-1-2'!AC31</f>
        <v>17973</v>
      </c>
      <c r="H33" s="876">
        <f>'Ⅲ-13-1-2'!AD31</f>
        <v>7762</v>
      </c>
      <c r="I33" s="877">
        <f t="shared" si="2"/>
        <v>221938</v>
      </c>
      <c r="J33" s="878">
        <f t="shared" si="4"/>
        <v>9126</v>
      </c>
      <c r="K33" s="845">
        <v>212812</v>
      </c>
    </row>
    <row r="34" spans="1:11" ht="19.5" customHeight="1" thickBot="1">
      <c r="A34" s="874"/>
      <c r="B34" s="879" t="s">
        <v>19</v>
      </c>
      <c r="C34" s="880">
        <f>'Ⅲ-13-1-2'!Y32</f>
        <v>106151</v>
      </c>
      <c r="D34" s="880">
        <f>'Ⅲ-13-1-2'!Z32</f>
        <v>5452</v>
      </c>
      <c r="E34" s="880">
        <f>'Ⅲ-13-1-2'!AA32</f>
        <v>44339</v>
      </c>
      <c r="F34" s="880">
        <f>'Ⅲ-13-1-2'!AB32</f>
        <v>89651</v>
      </c>
      <c r="G34" s="880">
        <f>'Ⅲ-13-1-2'!AC32</f>
        <v>612</v>
      </c>
      <c r="H34" s="880">
        <f>'Ⅲ-13-1-2'!AD32</f>
        <v>16650</v>
      </c>
      <c r="I34" s="881">
        <f t="shared" si="2"/>
        <v>262855</v>
      </c>
      <c r="J34" s="882">
        <f t="shared" si="4"/>
        <v>-57122</v>
      </c>
      <c r="K34" s="845">
        <v>319977</v>
      </c>
    </row>
    <row r="35" spans="1:11" ht="19.5" customHeight="1" thickTop="1" thickBot="1">
      <c r="A35" s="883"/>
      <c r="B35" s="884" t="s">
        <v>20</v>
      </c>
      <c r="C35" s="885">
        <f t="shared" ref="C35:H35" si="8">SUM(C31:C34)</f>
        <v>375191</v>
      </c>
      <c r="D35" s="885">
        <f t="shared" si="8"/>
        <v>12560</v>
      </c>
      <c r="E35" s="885">
        <f t="shared" si="8"/>
        <v>567027</v>
      </c>
      <c r="F35" s="885">
        <f t="shared" si="8"/>
        <v>184393</v>
      </c>
      <c r="G35" s="885">
        <f t="shared" si="8"/>
        <v>20180</v>
      </c>
      <c r="H35" s="885">
        <f t="shared" si="8"/>
        <v>83806</v>
      </c>
      <c r="I35" s="886">
        <f t="shared" si="2"/>
        <v>1243157</v>
      </c>
      <c r="J35" s="887">
        <f t="shared" si="4"/>
        <v>-98711</v>
      </c>
      <c r="K35" s="845">
        <v>1341868</v>
      </c>
    </row>
    <row r="36" spans="1:11" ht="19.5" customHeight="1">
      <c r="A36" s="874" t="s">
        <v>26</v>
      </c>
      <c r="B36" s="891" t="s">
        <v>16</v>
      </c>
      <c r="C36" s="869">
        <f>'Ⅲ-13-1-2'!Y34</f>
        <v>408619</v>
      </c>
      <c r="D36" s="869">
        <f>'Ⅲ-13-1-2'!Z34</f>
        <v>272718</v>
      </c>
      <c r="E36" s="869">
        <f>'Ⅲ-13-1-2'!AA34</f>
        <v>868665</v>
      </c>
      <c r="F36" s="869">
        <f>'Ⅲ-13-1-2'!AB34</f>
        <v>31394</v>
      </c>
      <c r="G36" s="869">
        <f>'Ⅲ-13-1-2'!AC34</f>
        <v>162</v>
      </c>
      <c r="H36" s="869">
        <f>'Ⅲ-13-1-2'!AD34</f>
        <v>1000</v>
      </c>
      <c r="I36" s="870">
        <f t="shared" si="2"/>
        <v>1582558</v>
      </c>
      <c r="J36" s="871">
        <f t="shared" si="4"/>
        <v>34101</v>
      </c>
      <c r="K36" s="845">
        <v>1548457</v>
      </c>
    </row>
    <row r="37" spans="1:11" ht="19.5" customHeight="1">
      <c r="A37" s="874"/>
      <c r="B37" s="875" t="s">
        <v>17</v>
      </c>
      <c r="C37" s="876">
        <f>'Ⅲ-13-1-2'!Y35</f>
        <v>38735</v>
      </c>
      <c r="D37" s="876">
        <f>'Ⅲ-13-1-2'!Z35</f>
        <v>12029</v>
      </c>
      <c r="E37" s="876">
        <f>'Ⅲ-13-1-2'!AA35</f>
        <v>1053076</v>
      </c>
      <c r="F37" s="876">
        <f>'Ⅲ-13-1-2'!AB35</f>
        <v>37300</v>
      </c>
      <c r="G37" s="876">
        <f>'Ⅲ-13-1-2'!AC35</f>
        <v>3258</v>
      </c>
      <c r="H37" s="876">
        <f>'Ⅲ-13-1-2'!AD35</f>
        <v>51222</v>
      </c>
      <c r="I37" s="877">
        <f t="shared" si="2"/>
        <v>1195620</v>
      </c>
      <c r="J37" s="878">
        <f t="shared" si="4"/>
        <v>144772</v>
      </c>
      <c r="K37" s="845">
        <v>1050848</v>
      </c>
    </row>
    <row r="38" spans="1:11" ht="19.5" customHeight="1">
      <c r="A38" s="874"/>
      <c r="B38" s="875" t="s">
        <v>18</v>
      </c>
      <c r="C38" s="876">
        <f>'Ⅲ-13-1-2'!Y36</f>
        <v>697578</v>
      </c>
      <c r="D38" s="876">
        <f>'Ⅲ-13-1-2'!Z36</f>
        <v>4820</v>
      </c>
      <c r="E38" s="876">
        <f>'Ⅲ-13-1-2'!AA36</f>
        <v>478743</v>
      </c>
      <c r="F38" s="876">
        <f>'Ⅲ-13-1-2'!AB36</f>
        <v>44986</v>
      </c>
      <c r="G38" s="876">
        <f>'Ⅲ-13-1-2'!AC36</f>
        <v>17171</v>
      </c>
      <c r="H38" s="876">
        <f>'Ⅲ-13-1-2'!AD36</f>
        <v>31923</v>
      </c>
      <c r="I38" s="877">
        <f t="shared" si="2"/>
        <v>1275221</v>
      </c>
      <c r="J38" s="878">
        <f t="shared" si="4"/>
        <v>-298841</v>
      </c>
      <c r="K38" s="845">
        <v>1574062</v>
      </c>
    </row>
    <row r="39" spans="1:11" ht="19.5" customHeight="1" thickBot="1">
      <c r="A39" s="874"/>
      <c r="B39" s="879" t="s">
        <v>19</v>
      </c>
      <c r="C39" s="880">
        <f>'Ⅲ-13-1-2'!Y37</f>
        <v>168546</v>
      </c>
      <c r="D39" s="880">
        <f>'Ⅲ-13-1-2'!Z37</f>
        <v>1196</v>
      </c>
      <c r="E39" s="880">
        <f>'Ⅲ-13-1-2'!AA37</f>
        <v>436218</v>
      </c>
      <c r="F39" s="880">
        <f>'Ⅲ-13-1-2'!AB37</f>
        <v>102706</v>
      </c>
      <c r="G39" s="880">
        <f>'Ⅲ-13-1-2'!AC37</f>
        <v>95381</v>
      </c>
      <c r="H39" s="880">
        <f>'Ⅲ-13-1-2'!AD37</f>
        <v>580160</v>
      </c>
      <c r="I39" s="881">
        <f t="shared" si="2"/>
        <v>1384207</v>
      </c>
      <c r="J39" s="882">
        <f t="shared" si="4"/>
        <v>-140904</v>
      </c>
      <c r="K39" s="845">
        <v>1525111</v>
      </c>
    </row>
    <row r="40" spans="1:11" ht="19.5" customHeight="1" thickTop="1" thickBot="1">
      <c r="A40" s="883"/>
      <c r="B40" s="884" t="s">
        <v>20</v>
      </c>
      <c r="C40" s="885">
        <f t="shared" ref="C40:H40" si="9">SUM(C36:C39)</f>
        <v>1313478</v>
      </c>
      <c r="D40" s="885">
        <f t="shared" si="9"/>
        <v>290763</v>
      </c>
      <c r="E40" s="885">
        <f t="shared" si="9"/>
        <v>2836702</v>
      </c>
      <c r="F40" s="885">
        <f t="shared" si="9"/>
        <v>216386</v>
      </c>
      <c r="G40" s="885">
        <f t="shared" si="9"/>
        <v>115972</v>
      </c>
      <c r="H40" s="885">
        <f t="shared" si="9"/>
        <v>664305</v>
      </c>
      <c r="I40" s="886">
        <f t="shared" si="2"/>
        <v>5437606</v>
      </c>
      <c r="J40" s="887">
        <f t="shared" si="4"/>
        <v>-260872</v>
      </c>
      <c r="K40" s="845">
        <v>5698478</v>
      </c>
    </row>
    <row r="41" spans="1:11" ht="19.5" customHeight="1">
      <c r="A41" s="892" t="s">
        <v>27</v>
      </c>
      <c r="B41" s="893"/>
      <c r="C41" s="894">
        <f t="shared" ref="C41:H42" si="10">C6+C8+C11+C13+C16+C18+C21+C23+C26+C28+C31+C33+C36+C38</f>
        <v>10516747</v>
      </c>
      <c r="D41" s="894">
        <f t="shared" si="10"/>
        <v>2420771</v>
      </c>
      <c r="E41" s="894">
        <f t="shared" si="10"/>
        <v>20814709</v>
      </c>
      <c r="F41" s="894">
        <f t="shared" si="10"/>
        <v>7861686</v>
      </c>
      <c r="G41" s="894">
        <f t="shared" si="10"/>
        <v>2322191</v>
      </c>
      <c r="H41" s="894">
        <f t="shared" si="10"/>
        <v>16302348</v>
      </c>
      <c r="I41" s="895">
        <f t="shared" si="2"/>
        <v>60238452</v>
      </c>
      <c r="J41" s="896">
        <f t="shared" si="4"/>
        <v>-2988779</v>
      </c>
      <c r="K41" s="897">
        <v>63227231</v>
      </c>
    </row>
    <row r="42" spans="1:11" ht="19.5" customHeight="1" thickBot="1">
      <c r="A42" s="898" t="s">
        <v>28</v>
      </c>
      <c r="B42" s="899"/>
      <c r="C42" s="900">
        <f t="shared" si="10"/>
        <v>4892935</v>
      </c>
      <c r="D42" s="900">
        <f t="shared" si="10"/>
        <v>2120219</v>
      </c>
      <c r="E42" s="900">
        <f t="shared" si="10"/>
        <v>9488856</v>
      </c>
      <c r="F42" s="900">
        <f t="shared" si="10"/>
        <v>1278302</v>
      </c>
      <c r="G42" s="900">
        <f t="shared" si="10"/>
        <v>372997</v>
      </c>
      <c r="H42" s="900">
        <f t="shared" si="10"/>
        <v>5478705</v>
      </c>
      <c r="I42" s="901">
        <f t="shared" si="2"/>
        <v>23632014</v>
      </c>
      <c r="J42" s="902">
        <f t="shared" si="4"/>
        <v>297744</v>
      </c>
      <c r="K42" s="897">
        <v>23334270</v>
      </c>
    </row>
    <row r="43" spans="1:11" ht="19.5" customHeight="1" thickTop="1">
      <c r="A43" s="903" t="s">
        <v>29</v>
      </c>
      <c r="B43" s="904"/>
      <c r="C43" s="905">
        <f>C10+C15+C20+C25+C30+C35+C40</f>
        <v>15409682</v>
      </c>
      <c r="D43" s="905">
        <f t="shared" ref="D43:I43" si="11">D10+D15+D20+D25+D30+D35+D40</f>
        <v>4540990</v>
      </c>
      <c r="E43" s="905">
        <f t="shared" si="11"/>
        <v>30303565</v>
      </c>
      <c r="F43" s="905">
        <f t="shared" si="11"/>
        <v>9139988</v>
      </c>
      <c r="G43" s="905">
        <f t="shared" si="11"/>
        <v>2695188</v>
      </c>
      <c r="H43" s="906">
        <f t="shared" si="11"/>
        <v>21781053</v>
      </c>
      <c r="I43" s="907">
        <f t="shared" si="11"/>
        <v>83870466</v>
      </c>
      <c r="J43" s="887">
        <f t="shared" si="4"/>
        <v>-2691035</v>
      </c>
      <c r="K43" s="908">
        <v>86561501</v>
      </c>
    </row>
    <row r="44" spans="1:11" ht="19.5" customHeight="1" thickBot="1">
      <c r="A44" s="909" t="s">
        <v>30</v>
      </c>
      <c r="B44" s="860"/>
      <c r="C44" s="910">
        <f t="shared" ref="C44:I44" si="12">C43/C51</f>
        <v>0.88553817926375034</v>
      </c>
      <c r="D44" s="910">
        <f t="shared" si="12"/>
        <v>0.98638349006315817</v>
      </c>
      <c r="E44" s="910">
        <f t="shared" si="12"/>
        <v>1.0219837926368356</v>
      </c>
      <c r="F44" s="910">
        <f t="shared" si="12"/>
        <v>0.81080195426591939</v>
      </c>
      <c r="G44" s="910">
        <f t="shared" si="12"/>
        <v>0.87212808354242455</v>
      </c>
      <c r="H44" s="910">
        <f t="shared" si="12"/>
        <v>1.0603440469963823</v>
      </c>
      <c r="I44" s="911">
        <f t="shared" si="12"/>
        <v>0.96891187226524644</v>
      </c>
      <c r="J44" s="912"/>
    </row>
    <row r="45" spans="1:11" ht="15" customHeight="1">
      <c r="A45" s="913" t="s">
        <v>31</v>
      </c>
      <c r="B45" s="914" t="s">
        <v>32</v>
      </c>
      <c r="C45" s="914"/>
      <c r="D45" s="914"/>
      <c r="E45" s="914"/>
      <c r="F45" s="914"/>
      <c r="G45" s="845"/>
      <c r="H45" s="845"/>
      <c r="I45" s="915" t="s">
        <v>33</v>
      </c>
      <c r="J45" s="915"/>
    </row>
    <row r="46" spans="1:11" ht="15" customHeight="1">
      <c r="A46" s="913"/>
      <c r="B46" s="914" t="s">
        <v>34</v>
      </c>
      <c r="C46" s="914"/>
      <c r="D46" s="914"/>
      <c r="E46" s="914"/>
      <c r="F46" s="914"/>
      <c r="G46" s="916"/>
      <c r="H46" s="916"/>
      <c r="I46" s="917"/>
      <c r="J46" s="917"/>
    </row>
    <row r="47" spans="1:11" ht="15" customHeight="1">
      <c r="A47" s="918"/>
      <c r="B47" s="919" t="s">
        <v>35</v>
      </c>
      <c r="C47" s="919"/>
      <c r="D47" s="919"/>
      <c r="E47" s="919"/>
      <c r="F47" s="919"/>
      <c r="G47" s="919"/>
      <c r="H47" s="916"/>
    </row>
    <row r="48" spans="1:11" ht="9" customHeight="1">
      <c r="A48" s="844"/>
    </row>
    <row r="49" spans="1:10" ht="15" customHeight="1">
      <c r="A49" s="920" t="s">
        <v>939</v>
      </c>
      <c r="B49" s="920"/>
      <c r="C49" s="920"/>
      <c r="D49" s="920"/>
      <c r="E49" s="920"/>
      <c r="F49" s="920"/>
      <c r="G49" s="920"/>
      <c r="H49" s="920"/>
      <c r="I49" s="920"/>
      <c r="J49" s="920"/>
    </row>
    <row r="50" spans="1:10" ht="15" customHeight="1">
      <c r="B50" s="920"/>
      <c r="C50" s="921" t="s">
        <v>5</v>
      </c>
      <c r="D50" s="921" t="s">
        <v>6</v>
      </c>
      <c r="E50" s="921" t="s">
        <v>7</v>
      </c>
      <c r="F50" s="921" t="s">
        <v>8</v>
      </c>
      <c r="G50" s="921" t="s">
        <v>9</v>
      </c>
      <c r="H50" s="921" t="s">
        <v>10</v>
      </c>
      <c r="I50" s="921" t="s">
        <v>11</v>
      </c>
      <c r="J50" s="920"/>
    </row>
    <row r="51" spans="1:10" ht="15" customHeight="1">
      <c r="B51" s="920"/>
      <c r="C51" s="922">
        <v>17401488</v>
      </c>
      <c r="D51" s="922">
        <v>4603676</v>
      </c>
      <c r="E51" s="922">
        <v>29651708</v>
      </c>
      <c r="F51" s="922">
        <v>11272775</v>
      </c>
      <c r="G51" s="922">
        <v>3090358</v>
      </c>
      <c r="H51" s="922">
        <v>20541496</v>
      </c>
      <c r="I51" s="922">
        <v>86561501</v>
      </c>
      <c r="J51" s="920"/>
    </row>
    <row r="52" spans="1:10" ht="15" customHeight="1">
      <c r="C52" s="923">
        <f>C43/C51*100</f>
        <v>88.553817926375032</v>
      </c>
      <c r="D52" s="923">
        <f t="shared" ref="D52:I52" si="13">D43/D51*100</f>
        <v>98.638349006315821</v>
      </c>
      <c r="E52" s="923">
        <f t="shared" si="13"/>
        <v>102.19837926368356</v>
      </c>
      <c r="F52" s="923">
        <f t="shared" si="13"/>
        <v>81.080195426591942</v>
      </c>
      <c r="G52" s="923">
        <f t="shared" si="13"/>
        <v>87.212808354242455</v>
      </c>
      <c r="H52" s="923">
        <f t="shared" si="13"/>
        <v>106.03440469963823</v>
      </c>
      <c r="I52" s="923">
        <f t="shared" si="13"/>
        <v>96.89118722652465</v>
      </c>
    </row>
    <row r="53" spans="1:10" ht="15" customHeight="1"/>
    <row r="54" spans="1:10" ht="15" customHeight="1"/>
    <row r="55" spans="1:10" ht="15" customHeight="1"/>
  </sheetData>
  <mergeCells count="28">
    <mergeCell ref="A41:B41"/>
    <mergeCell ref="A42:B42"/>
    <mergeCell ref="A43:B43"/>
    <mergeCell ref="A44:B44"/>
    <mergeCell ref="I45:J45"/>
    <mergeCell ref="B47:G47"/>
    <mergeCell ref="A11:A15"/>
    <mergeCell ref="A16:A20"/>
    <mergeCell ref="A21:A25"/>
    <mergeCell ref="A26:A30"/>
    <mergeCell ref="A31:A35"/>
    <mergeCell ref="A36:A40"/>
    <mergeCell ref="H4:H5"/>
    <mergeCell ref="I4:I5"/>
    <mergeCell ref="J4:J5"/>
    <mergeCell ref="A5:B5"/>
    <mergeCell ref="M5:N5"/>
    <mergeCell ref="A6:A10"/>
    <mergeCell ref="A1:E1"/>
    <mergeCell ref="A2:D2"/>
    <mergeCell ref="A3:D3"/>
    <mergeCell ref="F3:J3"/>
    <mergeCell ref="A4:B4"/>
    <mergeCell ref="C4:C5"/>
    <mergeCell ref="D4:D5"/>
    <mergeCell ref="E4:E5"/>
    <mergeCell ref="F4:F5"/>
    <mergeCell ref="G4:G5"/>
  </mergeCells>
  <phoneticPr fontId="3"/>
  <pageMargins left="1.1023622047244095" right="0.39370078740157483" top="0.59055118110236227" bottom="0.39370078740157483" header="0.51181102362204722" footer="0.51181102362204722"/>
  <pageSetup paperSize="9" scale="84" orientation="portrait" blackAndWhite="1" r:id="rId1"/>
  <headerFooter alignWithMargins="0"/>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7AC31-A124-4739-9CC3-C75B60CF3ADC}">
  <sheetPr>
    <tabColor theme="7" tint="0.59999389629810485"/>
  </sheetPr>
  <dimension ref="B1:R65"/>
  <sheetViews>
    <sheetView view="pageBreakPreview" zoomScaleNormal="100" zoomScaleSheetLayoutView="100" workbookViewId="0">
      <pane ySplit="5" topLeftCell="A6" activePane="bottomLeft" state="frozen"/>
      <selection activeCell="A30" sqref="A30"/>
      <selection pane="bottomLeft"/>
    </sheetView>
  </sheetViews>
  <sheetFormatPr defaultColWidth="6.75" defaultRowHeight="12"/>
  <cols>
    <col min="1" max="1" width="6.75" style="89"/>
    <col min="2" max="2" width="2.375" style="89" customWidth="1"/>
    <col min="3" max="3" width="0.125" style="89" customWidth="1"/>
    <col min="4" max="4" width="7.875" style="89" customWidth="1"/>
    <col min="5" max="5" width="0.125" style="89" customWidth="1"/>
    <col min="6" max="15" width="6.125" style="89" customWidth="1"/>
    <col min="16" max="16" width="7.125" style="89" customWidth="1"/>
    <col min="17" max="17" width="4.875" style="89" customWidth="1"/>
    <col min="18" max="18" width="6.75" style="89" hidden="1" customWidth="1"/>
    <col min="19" max="19" width="6.375" style="89" customWidth="1"/>
    <col min="20" max="16384" width="6.75" style="89"/>
  </cols>
  <sheetData>
    <row r="1" spans="2:18" ht="17.25">
      <c r="B1" s="88" t="s">
        <v>1038</v>
      </c>
      <c r="C1" s="88"/>
    </row>
    <row r="2" spans="2:18" ht="3.75" customHeight="1"/>
    <row r="3" spans="2:18" ht="18.75" customHeight="1" thickBot="1">
      <c r="B3" s="476" t="s">
        <v>511</v>
      </c>
      <c r="C3" s="476"/>
      <c r="D3" s="477"/>
      <c r="E3" s="477"/>
      <c r="F3" s="477"/>
      <c r="G3" s="477"/>
      <c r="H3" s="477"/>
      <c r="I3" s="477"/>
      <c r="J3" s="477"/>
      <c r="K3" s="477"/>
      <c r="L3" s="477"/>
      <c r="M3" s="477"/>
      <c r="N3" s="477"/>
      <c r="O3" s="637" t="s">
        <v>1036</v>
      </c>
      <c r="P3" s="637"/>
      <c r="Q3" s="637"/>
    </row>
    <row r="4" spans="2:18" ht="27" customHeight="1">
      <c r="B4" s="638" t="s">
        <v>512</v>
      </c>
      <c r="C4" s="478"/>
      <c r="D4" s="479"/>
      <c r="E4" s="480"/>
      <c r="F4" s="640" t="s">
        <v>828</v>
      </c>
      <c r="G4" s="640" t="s">
        <v>513</v>
      </c>
      <c r="H4" s="640" t="s">
        <v>514</v>
      </c>
      <c r="I4" s="640" t="s">
        <v>515</v>
      </c>
      <c r="J4" s="640" t="s">
        <v>516</v>
      </c>
      <c r="K4" s="640" t="s">
        <v>517</v>
      </c>
      <c r="L4" s="640" t="s">
        <v>518</v>
      </c>
      <c r="M4" s="640" t="s">
        <v>519</v>
      </c>
      <c r="N4" s="642" t="s">
        <v>520</v>
      </c>
      <c r="O4" s="644" t="s">
        <v>79</v>
      </c>
      <c r="P4" s="481" t="s">
        <v>521</v>
      </c>
      <c r="Q4" s="482" t="s">
        <v>829</v>
      </c>
    </row>
    <row r="5" spans="2:18" ht="23.25" customHeight="1">
      <c r="B5" s="639"/>
      <c r="C5" s="483"/>
      <c r="D5" s="484" t="s">
        <v>522</v>
      </c>
      <c r="E5" s="485"/>
      <c r="F5" s="641"/>
      <c r="G5" s="641"/>
      <c r="H5" s="641"/>
      <c r="I5" s="641"/>
      <c r="J5" s="641"/>
      <c r="K5" s="641"/>
      <c r="L5" s="641"/>
      <c r="M5" s="641"/>
      <c r="N5" s="643"/>
      <c r="O5" s="645"/>
      <c r="P5" s="486" t="s">
        <v>830</v>
      </c>
      <c r="Q5" s="487" t="s">
        <v>523</v>
      </c>
    </row>
    <row r="6" spans="2:18" ht="11.45" customHeight="1">
      <c r="B6" s="629" t="s">
        <v>524</v>
      </c>
      <c r="C6" s="488"/>
      <c r="D6" s="632" t="s">
        <v>96</v>
      </c>
      <c r="E6" s="489"/>
      <c r="F6" s="2572"/>
      <c r="G6" s="2573"/>
      <c r="H6" s="2573"/>
      <c r="I6" s="2573"/>
      <c r="J6" s="2573"/>
      <c r="K6" s="2573"/>
      <c r="L6" s="2573"/>
      <c r="M6" s="2573"/>
      <c r="N6" s="2574"/>
      <c r="O6" s="2575"/>
      <c r="P6" s="2576"/>
      <c r="Q6" s="2577"/>
    </row>
    <row r="7" spans="2:18" ht="11.45" customHeight="1">
      <c r="B7" s="630"/>
      <c r="C7" s="490"/>
      <c r="D7" s="633"/>
      <c r="E7" s="491"/>
      <c r="F7" s="2578">
        <v>12</v>
      </c>
      <c r="G7" s="2578">
        <v>3</v>
      </c>
      <c r="H7" s="2578">
        <v>5</v>
      </c>
      <c r="I7" s="2578">
        <v>2</v>
      </c>
      <c r="J7" s="2578">
        <v>3</v>
      </c>
      <c r="K7" s="2578">
        <v>7</v>
      </c>
      <c r="L7" s="2578">
        <v>0</v>
      </c>
      <c r="M7" s="2578">
        <v>3</v>
      </c>
      <c r="N7" s="2579">
        <v>0</v>
      </c>
      <c r="O7" s="2580">
        <f>SUM(F7:N7)</f>
        <v>35</v>
      </c>
      <c r="P7" s="2581">
        <v>35</v>
      </c>
      <c r="Q7" s="2582">
        <f>(O7/P7)*100</f>
        <v>100</v>
      </c>
      <c r="R7" s="89">
        <f>SUM(F7:N7)</f>
        <v>35</v>
      </c>
    </row>
    <row r="8" spans="2:18" ht="11.45" customHeight="1">
      <c r="B8" s="630"/>
      <c r="C8" s="492"/>
      <c r="D8" s="633" t="s">
        <v>525</v>
      </c>
      <c r="E8" s="493"/>
      <c r="F8" s="2583"/>
      <c r="G8" s="2583"/>
      <c r="H8" s="2583"/>
      <c r="I8" s="2583"/>
      <c r="J8" s="2583"/>
      <c r="K8" s="2583"/>
      <c r="L8" s="2583"/>
      <c r="M8" s="2583"/>
      <c r="N8" s="2584"/>
      <c r="O8" s="2585"/>
      <c r="P8" s="2586"/>
      <c r="Q8" s="2587"/>
    </row>
    <row r="9" spans="2:18" ht="11.45" customHeight="1">
      <c r="B9" s="630"/>
      <c r="C9" s="490"/>
      <c r="D9" s="633"/>
      <c r="E9" s="491"/>
      <c r="F9" s="2588">
        <v>151</v>
      </c>
      <c r="G9" s="2588">
        <v>14</v>
      </c>
      <c r="H9" s="2588">
        <v>60</v>
      </c>
      <c r="I9" s="2588">
        <v>9</v>
      </c>
      <c r="J9" s="2588">
        <v>10</v>
      </c>
      <c r="K9" s="2588">
        <v>27</v>
      </c>
      <c r="L9" s="2588">
        <v>0</v>
      </c>
      <c r="M9" s="2588">
        <v>19</v>
      </c>
      <c r="N9" s="2589">
        <v>0</v>
      </c>
      <c r="O9" s="2580">
        <f>SUM(F9:N9)</f>
        <v>290</v>
      </c>
      <c r="P9" s="2581">
        <v>302</v>
      </c>
      <c r="Q9" s="494">
        <f>(O9/P9)*100</f>
        <v>96.026490066225165</v>
      </c>
      <c r="R9" s="89">
        <f>SUM(F9:N9)</f>
        <v>290</v>
      </c>
    </row>
    <row r="10" spans="2:18" ht="11.45" customHeight="1">
      <c r="B10" s="630"/>
      <c r="C10" s="492"/>
      <c r="D10" s="633" t="s">
        <v>526</v>
      </c>
      <c r="E10" s="493"/>
      <c r="F10" s="2583"/>
      <c r="G10" s="2583"/>
      <c r="H10" s="2583"/>
      <c r="I10" s="2583"/>
      <c r="J10" s="2583"/>
      <c r="K10" s="2583"/>
      <c r="L10" s="2583"/>
      <c r="M10" s="2583"/>
      <c r="N10" s="2584"/>
      <c r="O10" s="2585"/>
      <c r="P10" s="2586"/>
      <c r="Q10" s="2587"/>
    </row>
    <row r="11" spans="2:18" ht="11.45" customHeight="1">
      <c r="B11" s="630"/>
      <c r="C11" s="490"/>
      <c r="D11" s="633"/>
      <c r="E11" s="491"/>
      <c r="F11" s="2588">
        <v>35</v>
      </c>
      <c r="G11" s="2588">
        <v>5</v>
      </c>
      <c r="H11" s="2588">
        <v>7</v>
      </c>
      <c r="I11" s="2588">
        <v>2</v>
      </c>
      <c r="J11" s="2588">
        <v>5</v>
      </c>
      <c r="K11" s="2588">
        <v>9</v>
      </c>
      <c r="L11" s="2588">
        <v>0</v>
      </c>
      <c r="M11" s="2588">
        <v>3</v>
      </c>
      <c r="N11" s="2589">
        <v>0</v>
      </c>
      <c r="O11" s="2580">
        <f>SUM(F11:N11)</f>
        <v>66</v>
      </c>
      <c r="P11" s="2581">
        <v>72</v>
      </c>
      <c r="Q11" s="2582">
        <f>(O11/P11)*100</f>
        <v>91.666666666666657</v>
      </c>
    </row>
    <row r="12" spans="2:18" ht="11.45" hidden="1" customHeight="1">
      <c r="B12" s="630"/>
      <c r="C12" s="492"/>
      <c r="D12" s="633" t="s">
        <v>390</v>
      </c>
      <c r="E12" s="493"/>
      <c r="F12" s="2583"/>
      <c r="G12" s="2583"/>
      <c r="H12" s="2583"/>
      <c r="I12" s="2583"/>
      <c r="J12" s="2583"/>
      <c r="K12" s="2583"/>
      <c r="L12" s="2583"/>
      <c r="M12" s="2583"/>
      <c r="N12" s="2584"/>
      <c r="O12" s="2585"/>
      <c r="P12" s="2586"/>
      <c r="Q12" s="2590"/>
    </row>
    <row r="13" spans="2:18" ht="11.45" hidden="1" customHeight="1">
      <c r="B13" s="631"/>
      <c r="C13" s="495"/>
      <c r="D13" s="634"/>
      <c r="E13" s="496"/>
      <c r="F13" s="2591"/>
      <c r="G13" s="2591"/>
      <c r="H13" s="2591"/>
      <c r="I13" s="2591"/>
      <c r="J13" s="2591"/>
      <c r="K13" s="2591"/>
      <c r="L13" s="2591"/>
      <c r="M13" s="2591"/>
      <c r="N13" s="2592"/>
      <c r="O13" s="2593"/>
      <c r="P13" s="2594"/>
      <c r="Q13" s="2595" t="e">
        <v>#DIV/0!</v>
      </c>
    </row>
    <row r="14" spans="2:18" ht="11.45" customHeight="1">
      <c r="B14" s="629" t="s">
        <v>527</v>
      </c>
      <c r="C14" s="497"/>
      <c r="D14" s="632" t="s">
        <v>96</v>
      </c>
      <c r="E14" s="489"/>
      <c r="F14" s="2572"/>
      <c r="G14" s="2572"/>
      <c r="H14" s="2572"/>
      <c r="I14" s="2572"/>
      <c r="J14" s="2572"/>
      <c r="K14" s="2572"/>
      <c r="L14" s="2572"/>
      <c r="M14" s="2572"/>
      <c r="N14" s="2596"/>
      <c r="O14" s="2575"/>
      <c r="P14" s="2597"/>
      <c r="Q14" s="2598"/>
    </row>
    <row r="15" spans="2:18" ht="11.45" customHeight="1">
      <c r="B15" s="630"/>
      <c r="C15" s="498"/>
      <c r="D15" s="633"/>
      <c r="E15" s="491"/>
      <c r="F15" s="2588">
        <v>18</v>
      </c>
      <c r="G15" s="2588">
        <v>64</v>
      </c>
      <c r="H15" s="2588">
        <v>45</v>
      </c>
      <c r="I15" s="2588">
        <v>24</v>
      </c>
      <c r="J15" s="2588">
        <v>57</v>
      </c>
      <c r="K15" s="2588">
        <v>50</v>
      </c>
      <c r="L15" s="2588">
        <v>19</v>
      </c>
      <c r="M15" s="2588">
        <v>28</v>
      </c>
      <c r="N15" s="2589">
        <v>63</v>
      </c>
      <c r="O15" s="2580">
        <f>SUM(F15:N15)</f>
        <v>368</v>
      </c>
      <c r="P15" s="2581">
        <v>388</v>
      </c>
      <c r="Q15" s="2582">
        <f>(O15/P15)*100</f>
        <v>94.845360824742258</v>
      </c>
    </row>
    <row r="16" spans="2:18" ht="11.45" customHeight="1">
      <c r="B16" s="630"/>
      <c r="C16" s="499"/>
      <c r="D16" s="633" t="s">
        <v>525</v>
      </c>
      <c r="E16" s="493"/>
      <c r="F16" s="2583"/>
      <c r="G16" s="2583"/>
      <c r="H16" s="2583"/>
      <c r="I16" s="2583"/>
      <c r="J16" s="2583"/>
      <c r="K16" s="2583"/>
      <c r="L16" s="2583"/>
      <c r="M16" s="2583"/>
      <c r="N16" s="2584"/>
      <c r="O16" s="2585"/>
      <c r="P16" s="2586"/>
      <c r="Q16" s="2587"/>
    </row>
    <row r="17" spans="2:17" ht="11.45" customHeight="1">
      <c r="B17" s="630"/>
      <c r="C17" s="498"/>
      <c r="D17" s="633"/>
      <c r="E17" s="491"/>
      <c r="F17" s="2588">
        <v>290</v>
      </c>
      <c r="G17" s="2588">
        <v>147</v>
      </c>
      <c r="H17" s="2588">
        <v>723</v>
      </c>
      <c r="I17" s="2588">
        <v>544</v>
      </c>
      <c r="J17" s="2588">
        <v>1136</v>
      </c>
      <c r="K17" s="2588">
        <v>468</v>
      </c>
      <c r="L17" s="2588">
        <v>82</v>
      </c>
      <c r="M17" s="2588">
        <v>78</v>
      </c>
      <c r="N17" s="2589">
        <v>569</v>
      </c>
      <c r="O17" s="2580">
        <f>SUM(F17:N17)</f>
        <v>4037</v>
      </c>
      <c r="P17" s="2581">
        <v>4150</v>
      </c>
      <c r="Q17" s="2582">
        <f>(O17/P17)*100</f>
        <v>97.277108433734938</v>
      </c>
    </row>
    <row r="18" spans="2:17" ht="11.45" customHeight="1">
      <c r="B18" s="630"/>
      <c r="C18" s="499"/>
      <c r="D18" s="633" t="s">
        <v>526</v>
      </c>
      <c r="E18" s="493"/>
      <c r="F18" s="2583"/>
      <c r="G18" s="2583"/>
      <c r="H18" s="2583"/>
      <c r="I18" s="2583"/>
      <c r="J18" s="2583"/>
      <c r="K18" s="2583"/>
      <c r="L18" s="2583"/>
      <c r="M18" s="2583"/>
      <c r="N18" s="2584"/>
      <c r="O18" s="2585"/>
      <c r="P18" s="2586"/>
      <c r="Q18" s="2587"/>
    </row>
    <row r="19" spans="2:17" ht="11.45" customHeight="1">
      <c r="B19" s="630"/>
      <c r="C19" s="498"/>
      <c r="D19" s="633"/>
      <c r="E19" s="491"/>
      <c r="F19" s="2588">
        <v>21</v>
      </c>
      <c r="G19" s="2588">
        <v>67</v>
      </c>
      <c r="H19" s="2588">
        <v>81</v>
      </c>
      <c r="I19" s="2588">
        <v>41</v>
      </c>
      <c r="J19" s="2588">
        <v>73</v>
      </c>
      <c r="K19" s="2588">
        <v>64</v>
      </c>
      <c r="L19" s="2588">
        <v>19</v>
      </c>
      <c r="M19" s="2588">
        <v>28</v>
      </c>
      <c r="N19" s="2589">
        <v>74</v>
      </c>
      <c r="O19" s="2580">
        <f>SUM(F19:N19)</f>
        <v>468</v>
      </c>
      <c r="P19" s="2581">
        <v>489</v>
      </c>
      <c r="Q19" s="2582">
        <f>(O19/P19)*100</f>
        <v>95.705521472392647</v>
      </c>
    </row>
    <row r="20" spans="2:17" ht="11.45" hidden="1" customHeight="1">
      <c r="B20" s="630"/>
      <c r="C20" s="499"/>
      <c r="D20" s="633" t="s">
        <v>390</v>
      </c>
      <c r="E20" s="493"/>
      <c r="F20" s="2583"/>
      <c r="G20" s="2583"/>
      <c r="H20" s="2583"/>
      <c r="I20" s="2583"/>
      <c r="J20" s="2583"/>
      <c r="K20" s="2583"/>
      <c r="L20" s="2583"/>
      <c r="M20" s="2583"/>
      <c r="N20" s="2584"/>
      <c r="O20" s="2585"/>
      <c r="P20" s="2586"/>
      <c r="Q20" s="2590"/>
    </row>
    <row r="21" spans="2:17" ht="11.45" hidden="1" customHeight="1">
      <c r="B21" s="631"/>
      <c r="C21" s="500"/>
      <c r="D21" s="634"/>
      <c r="E21" s="496"/>
      <c r="F21" s="2591"/>
      <c r="G21" s="2591"/>
      <c r="H21" s="2591"/>
      <c r="I21" s="2591"/>
      <c r="J21" s="2591"/>
      <c r="K21" s="2591"/>
      <c r="L21" s="2591"/>
      <c r="M21" s="2591"/>
      <c r="N21" s="2592"/>
      <c r="O21" s="2593"/>
      <c r="P21" s="2594"/>
      <c r="Q21" s="2595" t="e">
        <v>#DIV/0!</v>
      </c>
    </row>
    <row r="22" spans="2:17" ht="11.45" customHeight="1">
      <c r="B22" s="629" t="s">
        <v>26</v>
      </c>
      <c r="C22" s="488"/>
      <c r="D22" s="632" t="s">
        <v>96</v>
      </c>
      <c r="E22" s="489"/>
      <c r="F22" s="2572"/>
      <c r="G22" s="2572"/>
      <c r="H22" s="2572"/>
      <c r="I22" s="2572"/>
      <c r="J22" s="2572"/>
      <c r="K22" s="2572"/>
      <c r="L22" s="2572"/>
      <c r="M22" s="2572"/>
      <c r="N22" s="2596"/>
      <c r="O22" s="2575"/>
      <c r="P22" s="2597"/>
      <c r="Q22" s="2598"/>
    </row>
    <row r="23" spans="2:17" ht="11.45" customHeight="1">
      <c r="B23" s="630"/>
      <c r="C23" s="490"/>
      <c r="D23" s="633"/>
      <c r="E23" s="491"/>
      <c r="F23" s="2588">
        <v>8</v>
      </c>
      <c r="G23" s="2588">
        <v>13</v>
      </c>
      <c r="H23" s="2588">
        <v>15</v>
      </c>
      <c r="I23" s="2588">
        <v>6</v>
      </c>
      <c r="J23" s="2588">
        <v>7</v>
      </c>
      <c r="K23" s="2588">
        <v>6</v>
      </c>
      <c r="L23" s="2588">
        <v>21</v>
      </c>
      <c r="M23" s="2588">
        <v>6</v>
      </c>
      <c r="N23" s="2589">
        <v>7</v>
      </c>
      <c r="O23" s="2580">
        <f>SUM(F23:N23)</f>
        <v>89</v>
      </c>
      <c r="P23" s="2581">
        <v>90</v>
      </c>
      <c r="Q23" s="494">
        <f>(O23/P23)*100</f>
        <v>98.888888888888886</v>
      </c>
    </row>
    <row r="24" spans="2:17" ht="11.45" customHeight="1">
      <c r="B24" s="630"/>
      <c r="C24" s="492"/>
      <c r="D24" s="633" t="s">
        <v>525</v>
      </c>
      <c r="E24" s="493"/>
      <c r="F24" s="2583"/>
      <c r="G24" s="2583"/>
      <c r="H24" s="2583"/>
      <c r="I24" s="2583"/>
      <c r="J24" s="2583"/>
      <c r="K24" s="2583"/>
      <c r="L24" s="2583"/>
      <c r="M24" s="2583"/>
      <c r="N24" s="2584"/>
      <c r="O24" s="2585"/>
      <c r="P24" s="2586"/>
      <c r="Q24" s="2587"/>
    </row>
    <row r="25" spans="2:17" ht="11.45" customHeight="1">
      <c r="B25" s="630"/>
      <c r="C25" s="490"/>
      <c r="D25" s="633"/>
      <c r="E25" s="491"/>
      <c r="F25" s="2588">
        <v>418</v>
      </c>
      <c r="G25" s="2588">
        <v>51</v>
      </c>
      <c r="H25" s="2588">
        <v>158</v>
      </c>
      <c r="I25" s="2588">
        <v>51</v>
      </c>
      <c r="J25" s="2588">
        <v>35</v>
      </c>
      <c r="K25" s="2588">
        <v>51</v>
      </c>
      <c r="L25" s="2588">
        <v>90</v>
      </c>
      <c r="M25" s="2588">
        <v>42</v>
      </c>
      <c r="N25" s="2589">
        <v>94</v>
      </c>
      <c r="O25" s="2580">
        <f>SUM(F25:N25)</f>
        <v>990</v>
      </c>
      <c r="P25" s="2581">
        <v>1000</v>
      </c>
      <c r="Q25" s="494">
        <f>(O25/P25)*100</f>
        <v>99</v>
      </c>
    </row>
    <row r="26" spans="2:17" ht="11.45" customHeight="1">
      <c r="B26" s="630"/>
      <c r="C26" s="492"/>
      <c r="D26" s="633" t="s">
        <v>526</v>
      </c>
      <c r="E26" s="493"/>
      <c r="F26" s="2583"/>
      <c r="G26" s="2583"/>
      <c r="H26" s="2583"/>
      <c r="I26" s="2583"/>
      <c r="J26" s="2583"/>
      <c r="K26" s="2583"/>
      <c r="L26" s="2583"/>
      <c r="M26" s="2583"/>
      <c r="N26" s="2584"/>
      <c r="O26" s="2585"/>
      <c r="P26" s="2586"/>
      <c r="Q26" s="2587"/>
    </row>
    <row r="27" spans="2:17" ht="11.45" customHeight="1">
      <c r="B27" s="630"/>
      <c r="C27" s="490"/>
      <c r="D27" s="633"/>
      <c r="E27" s="491"/>
      <c r="F27" s="2588">
        <v>56</v>
      </c>
      <c r="G27" s="2588">
        <v>31</v>
      </c>
      <c r="H27" s="2588">
        <v>63</v>
      </c>
      <c r="I27" s="2588">
        <v>20</v>
      </c>
      <c r="J27" s="2588">
        <v>17</v>
      </c>
      <c r="K27" s="2588">
        <v>25</v>
      </c>
      <c r="L27" s="2588">
        <v>41</v>
      </c>
      <c r="M27" s="2588">
        <v>13</v>
      </c>
      <c r="N27" s="2589">
        <v>33</v>
      </c>
      <c r="O27" s="2580">
        <f>SUM(F27:N27)</f>
        <v>299</v>
      </c>
      <c r="P27" s="2581">
        <v>307</v>
      </c>
      <c r="Q27" s="494">
        <f>(O27/P27)*100</f>
        <v>97.394136807817588</v>
      </c>
    </row>
    <row r="28" spans="2:17" ht="11.45" hidden="1" customHeight="1">
      <c r="B28" s="630"/>
      <c r="C28" s="492"/>
      <c r="D28" s="633" t="s">
        <v>390</v>
      </c>
      <c r="E28" s="493"/>
      <c r="F28" s="2599"/>
      <c r="G28" s="2599"/>
      <c r="H28" s="2599"/>
      <c r="I28" s="2599"/>
      <c r="J28" s="2599"/>
      <c r="K28" s="2599"/>
      <c r="L28" s="2599"/>
      <c r="M28" s="2599"/>
      <c r="N28" s="2600"/>
      <c r="O28" s="2585"/>
      <c r="P28" s="2586"/>
      <c r="Q28" s="2590"/>
    </row>
    <row r="29" spans="2:17" ht="11.45" hidden="1" customHeight="1">
      <c r="B29" s="631"/>
      <c r="C29" s="495"/>
      <c r="D29" s="634"/>
      <c r="E29" s="496"/>
      <c r="F29" s="2591"/>
      <c r="G29" s="2591"/>
      <c r="H29" s="2591"/>
      <c r="I29" s="2591"/>
      <c r="J29" s="2591"/>
      <c r="K29" s="2591"/>
      <c r="L29" s="2591"/>
      <c r="M29" s="2591"/>
      <c r="N29" s="2592"/>
      <c r="O29" s="2593"/>
      <c r="P29" s="2594"/>
      <c r="Q29" s="2595" t="e">
        <v>#DIV/0!</v>
      </c>
    </row>
    <row r="30" spans="2:17" ht="11.45" customHeight="1">
      <c r="B30" s="629" t="s">
        <v>528</v>
      </c>
      <c r="C30" s="488"/>
      <c r="D30" s="632" t="s">
        <v>96</v>
      </c>
      <c r="E30" s="489"/>
      <c r="F30" s="2572"/>
      <c r="G30" s="2572"/>
      <c r="H30" s="2572"/>
      <c r="I30" s="2572"/>
      <c r="J30" s="2572"/>
      <c r="K30" s="2572"/>
      <c r="L30" s="2572"/>
      <c r="M30" s="2572"/>
      <c r="N30" s="2572"/>
      <c r="O30" s="2575"/>
      <c r="P30" s="2597"/>
      <c r="Q30" s="2598"/>
    </row>
    <row r="31" spans="2:17" ht="11.45" customHeight="1">
      <c r="B31" s="630"/>
      <c r="C31" s="490"/>
      <c r="D31" s="633"/>
      <c r="E31" s="491"/>
      <c r="F31" s="2588">
        <v>1</v>
      </c>
      <c r="G31" s="2588">
        <v>0</v>
      </c>
      <c r="H31" s="2588">
        <v>0</v>
      </c>
      <c r="I31" s="2588">
        <v>0</v>
      </c>
      <c r="J31" s="2588">
        <v>0</v>
      </c>
      <c r="K31" s="2588">
        <v>0</v>
      </c>
      <c r="L31" s="2588">
        <v>0</v>
      </c>
      <c r="M31" s="2588">
        <v>0</v>
      </c>
      <c r="N31" s="2588">
        <v>0</v>
      </c>
      <c r="O31" s="2580">
        <f>SUM(F31:N31)</f>
        <v>1</v>
      </c>
      <c r="P31" s="2581">
        <v>1</v>
      </c>
      <c r="Q31" s="494">
        <f>(O31/P31)*100</f>
        <v>100</v>
      </c>
    </row>
    <row r="32" spans="2:17" ht="11.45" customHeight="1">
      <c r="B32" s="630"/>
      <c r="C32" s="492"/>
      <c r="D32" s="633" t="s">
        <v>525</v>
      </c>
      <c r="E32" s="493"/>
      <c r="F32" s="2583"/>
      <c r="G32" s="2583"/>
      <c r="H32" s="2583"/>
      <c r="I32" s="2583"/>
      <c r="J32" s="2583"/>
      <c r="K32" s="2583"/>
      <c r="L32" s="2583"/>
      <c r="M32" s="2583"/>
      <c r="N32" s="2583"/>
      <c r="O32" s="2585"/>
      <c r="P32" s="2586"/>
      <c r="Q32" s="2587"/>
    </row>
    <row r="33" spans="2:17" ht="11.45" customHeight="1">
      <c r="B33" s="630"/>
      <c r="C33" s="490"/>
      <c r="D33" s="633"/>
      <c r="E33" s="491"/>
      <c r="F33" s="2588">
        <v>23</v>
      </c>
      <c r="G33" s="2588">
        <v>0</v>
      </c>
      <c r="H33" s="2588">
        <v>0</v>
      </c>
      <c r="I33" s="2588">
        <v>0</v>
      </c>
      <c r="J33" s="2588">
        <v>0</v>
      </c>
      <c r="K33" s="2588">
        <v>0</v>
      </c>
      <c r="L33" s="2588">
        <v>0</v>
      </c>
      <c r="M33" s="2588">
        <v>0</v>
      </c>
      <c r="N33" s="2588">
        <v>0</v>
      </c>
      <c r="O33" s="2580">
        <f>SUM(F33:N33)</f>
        <v>23</v>
      </c>
      <c r="P33" s="2581">
        <v>25</v>
      </c>
      <c r="Q33" s="2582">
        <f>(O33/P33)*100</f>
        <v>92</v>
      </c>
    </row>
    <row r="34" spans="2:17" ht="11.45" customHeight="1">
      <c r="B34" s="630"/>
      <c r="C34" s="499"/>
      <c r="D34" s="633" t="s">
        <v>526</v>
      </c>
      <c r="E34" s="493"/>
      <c r="F34" s="2583"/>
      <c r="G34" s="2583"/>
      <c r="H34" s="2583"/>
      <c r="I34" s="2583"/>
      <c r="J34" s="2583"/>
      <c r="K34" s="2583"/>
      <c r="L34" s="2583"/>
      <c r="M34" s="2583"/>
      <c r="N34" s="2583"/>
      <c r="O34" s="2585"/>
      <c r="P34" s="2586"/>
      <c r="Q34" s="2587"/>
    </row>
    <row r="35" spans="2:17" ht="11.45" customHeight="1">
      <c r="B35" s="630"/>
      <c r="C35" s="498"/>
      <c r="D35" s="633"/>
      <c r="E35" s="491"/>
      <c r="F35" s="2588">
        <v>4</v>
      </c>
      <c r="G35" s="2588">
        <v>0</v>
      </c>
      <c r="H35" s="2588">
        <v>0</v>
      </c>
      <c r="I35" s="2588">
        <v>0</v>
      </c>
      <c r="J35" s="2588">
        <v>0</v>
      </c>
      <c r="K35" s="2588">
        <v>0</v>
      </c>
      <c r="L35" s="2588">
        <v>0</v>
      </c>
      <c r="M35" s="2588">
        <v>0</v>
      </c>
      <c r="N35" s="2588">
        <v>0</v>
      </c>
      <c r="O35" s="2580">
        <f>SUM(F35:N35)</f>
        <v>4</v>
      </c>
      <c r="P35" s="2581">
        <v>4</v>
      </c>
      <c r="Q35" s="494">
        <f>(O35/P35)*100</f>
        <v>100</v>
      </c>
    </row>
    <row r="36" spans="2:17" ht="11.45" hidden="1" customHeight="1">
      <c r="B36" s="630"/>
      <c r="C36" s="499"/>
      <c r="D36" s="633" t="s">
        <v>390</v>
      </c>
      <c r="E36" s="493"/>
      <c r="F36" s="2599"/>
      <c r="G36" s="2599"/>
      <c r="H36" s="2599"/>
      <c r="I36" s="2599"/>
      <c r="J36" s="2599"/>
      <c r="K36" s="2599"/>
      <c r="L36" s="2599"/>
      <c r="M36" s="2599"/>
      <c r="N36" s="2600"/>
      <c r="O36" s="2585"/>
      <c r="P36" s="2586"/>
      <c r="Q36" s="2590"/>
    </row>
    <row r="37" spans="2:17" ht="11.45" hidden="1" customHeight="1">
      <c r="B37" s="631"/>
      <c r="C37" s="500"/>
      <c r="D37" s="634"/>
      <c r="E37" s="496"/>
      <c r="F37" s="2591"/>
      <c r="G37" s="2591"/>
      <c r="H37" s="2591"/>
      <c r="I37" s="2591"/>
      <c r="J37" s="2591"/>
      <c r="K37" s="2591"/>
      <c r="L37" s="2591"/>
      <c r="M37" s="2591"/>
      <c r="N37" s="2592"/>
      <c r="O37" s="2593"/>
      <c r="P37" s="2594"/>
      <c r="Q37" s="2595" t="e">
        <v>#DIV/0!</v>
      </c>
    </row>
    <row r="38" spans="2:17" ht="11.45" customHeight="1">
      <c r="B38" s="629" t="s">
        <v>529</v>
      </c>
      <c r="C38" s="488"/>
      <c r="D38" s="632" t="s">
        <v>96</v>
      </c>
      <c r="E38" s="489"/>
      <c r="F38" s="2572"/>
      <c r="G38" s="2572"/>
      <c r="H38" s="2572"/>
      <c r="I38" s="2572"/>
      <c r="J38" s="2572"/>
      <c r="K38" s="2572"/>
      <c r="L38" s="2572"/>
      <c r="M38" s="2572"/>
      <c r="N38" s="2596"/>
      <c r="O38" s="2575"/>
      <c r="P38" s="2597"/>
      <c r="Q38" s="2598"/>
    </row>
    <row r="39" spans="2:17" ht="11.45" customHeight="1">
      <c r="B39" s="630"/>
      <c r="C39" s="490"/>
      <c r="D39" s="633"/>
      <c r="E39" s="491"/>
      <c r="F39" s="2588">
        <v>0</v>
      </c>
      <c r="G39" s="2588">
        <v>1</v>
      </c>
      <c r="H39" s="2588">
        <v>0</v>
      </c>
      <c r="I39" s="2588">
        <v>0</v>
      </c>
      <c r="J39" s="2588">
        <v>0</v>
      </c>
      <c r="K39" s="2588">
        <v>0</v>
      </c>
      <c r="L39" s="2588">
        <v>0</v>
      </c>
      <c r="M39" s="2588">
        <v>1</v>
      </c>
      <c r="N39" s="2589">
        <v>0</v>
      </c>
      <c r="O39" s="2580">
        <f>SUM(F39:N39)</f>
        <v>2</v>
      </c>
      <c r="P39" s="2581">
        <v>2</v>
      </c>
      <c r="Q39" s="494">
        <f>(O39/P39)*100</f>
        <v>100</v>
      </c>
    </row>
    <row r="40" spans="2:17" ht="11.45" customHeight="1">
      <c r="B40" s="630"/>
      <c r="C40" s="492"/>
      <c r="D40" s="633" t="s">
        <v>525</v>
      </c>
      <c r="E40" s="493"/>
      <c r="F40" s="2583"/>
      <c r="G40" s="2583"/>
      <c r="H40" s="2583"/>
      <c r="I40" s="2583"/>
      <c r="J40" s="2583"/>
      <c r="K40" s="2583"/>
      <c r="L40" s="2583"/>
      <c r="M40" s="2583"/>
      <c r="N40" s="2584"/>
      <c r="O40" s="2585"/>
      <c r="P40" s="2586"/>
      <c r="Q40" s="2587"/>
    </row>
    <row r="41" spans="2:17" ht="11.45" customHeight="1">
      <c r="B41" s="630"/>
      <c r="C41" s="490"/>
      <c r="D41" s="633"/>
      <c r="E41" s="491"/>
      <c r="F41" s="2588">
        <v>0</v>
      </c>
      <c r="G41" s="2588">
        <v>23</v>
      </c>
      <c r="H41" s="2588">
        <v>0</v>
      </c>
      <c r="I41" s="2588">
        <v>0</v>
      </c>
      <c r="J41" s="2588">
        <v>0</v>
      </c>
      <c r="K41" s="2588">
        <v>0</v>
      </c>
      <c r="L41" s="2588">
        <v>0</v>
      </c>
      <c r="M41" s="2588">
        <v>16</v>
      </c>
      <c r="N41" s="2589">
        <v>0</v>
      </c>
      <c r="O41" s="2580">
        <f>SUM(F41:N41)</f>
        <v>39</v>
      </c>
      <c r="P41" s="2581">
        <v>44</v>
      </c>
      <c r="Q41" s="2582">
        <f>(O41/P41)*100</f>
        <v>88.63636363636364</v>
      </c>
    </row>
    <row r="42" spans="2:17" ht="11.45" customHeight="1">
      <c r="B42" s="630"/>
      <c r="C42" s="492"/>
      <c r="D42" s="633" t="s">
        <v>526</v>
      </c>
      <c r="E42" s="493"/>
      <c r="F42" s="2583"/>
      <c r="G42" s="2583"/>
      <c r="H42" s="2583"/>
      <c r="I42" s="2583"/>
      <c r="J42" s="2583"/>
      <c r="K42" s="2583"/>
      <c r="L42" s="2583"/>
      <c r="M42" s="2583"/>
      <c r="N42" s="2584"/>
      <c r="O42" s="2585"/>
      <c r="P42" s="2586"/>
      <c r="Q42" s="2587"/>
    </row>
    <row r="43" spans="2:17" ht="11.45" customHeight="1">
      <c r="B43" s="630"/>
      <c r="C43" s="490"/>
      <c r="D43" s="633"/>
      <c r="E43" s="491"/>
      <c r="F43" s="2588">
        <v>0</v>
      </c>
      <c r="G43" s="2588">
        <v>11</v>
      </c>
      <c r="H43" s="2588">
        <v>0</v>
      </c>
      <c r="I43" s="2588">
        <v>0</v>
      </c>
      <c r="J43" s="2588">
        <v>0</v>
      </c>
      <c r="K43" s="2588">
        <v>0</v>
      </c>
      <c r="L43" s="2588">
        <v>0</v>
      </c>
      <c r="M43" s="2588">
        <v>8</v>
      </c>
      <c r="N43" s="2589">
        <v>0</v>
      </c>
      <c r="O43" s="2580">
        <f>SUM(F43:N43)</f>
        <v>19</v>
      </c>
      <c r="P43" s="2581">
        <v>19</v>
      </c>
      <c r="Q43" s="494">
        <f>(O43/P43)*100</f>
        <v>100</v>
      </c>
    </row>
    <row r="44" spans="2:17" ht="11.45" hidden="1" customHeight="1">
      <c r="B44" s="630"/>
      <c r="C44" s="492"/>
      <c r="D44" s="633" t="s">
        <v>390</v>
      </c>
      <c r="E44" s="493"/>
      <c r="F44" s="2599"/>
      <c r="G44" s="2599"/>
      <c r="H44" s="2599"/>
      <c r="I44" s="2599"/>
      <c r="J44" s="2599"/>
      <c r="K44" s="2599"/>
      <c r="L44" s="2599"/>
      <c r="M44" s="2599"/>
      <c r="N44" s="2600"/>
      <c r="O44" s="2585"/>
      <c r="P44" s="2586"/>
      <c r="Q44" s="2590"/>
    </row>
    <row r="45" spans="2:17" ht="11.45" hidden="1" customHeight="1">
      <c r="B45" s="631"/>
      <c r="C45" s="495"/>
      <c r="D45" s="634"/>
      <c r="E45" s="496"/>
      <c r="F45" s="2591"/>
      <c r="G45" s="2591"/>
      <c r="H45" s="2591"/>
      <c r="I45" s="2591"/>
      <c r="J45" s="2591"/>
      <c r="K45" s="2591"/>
      <c r="L45" s="2591"/>
      <c r="M45" s="2591"/>
      <c r="N45" s="2592"/>
      <c r="O45" s="2593"/>
      <c r="P45" s="2594"/>
      <c r="Q45" s="2595" t="e">
        <v>#DIV/0!</v>
      </c>
    </row>
    <row r="46" spans="2:17" ht="11.45" customHeight="1">
      <c r="B46" s="629" t="s">
        <v>530</v>
      </c>
      <c r="C46" s="488"/>
      <c r="D46" s="632" t="s">
        <v>96</v>
      </c>
      <c r="E46" s="489"/>
      <c r="F46" s="2572"/>
      <c r="G46" s="2572"/>
      <c r="H46" s="2572"/>
      <c r="I46" s="2572"/>
      <c r="J46" s="2572"/>
      <c r="K46" s="2572"/>
      <c r="L46" s="2572"/>
      <c r="M46" s="2572"/>
      <c r="N46" s="2596"/>
      <c r="O46" s="2575"/>
      <c r="P46" s="2597"/>
      <c r="Q46" s="2598"/>
    </row>
    <row r="47" spans="2:17" ht="11.45" customHeight="1">
      <c r="B47" s="630"/>
      <c r="C47" s="490"/>
      <c r="D47" s="633"/>
      <c r="E47" s="491"/>
      <c r="F47" s="2588">
        <v>0</v>
      </c>
      <c r="G47" s="2588">
        <v>0</v>
      </c>
      <c r="H47" s="2588">
        <v>0</v>
      </c>
      <c r="I47" s="2588">
        <v>0</v>
      </c>
      <c r="J47" s="2588">
        <v>0</v>
      </c>
      <c r="K47" s="2588">
        <v>0</v>
      </c>
      <c r="L47" s="2588">
        <v>0</v>
      </c>
      <c r="M47" s="2588">
        <v>0</v>
      </c>
      <c r="N47" s="2589">
        <v>0</v>
      </c>
      <c r="O47" s="2580">
        <f>SUM(F47:N47)</f>
        <v>0</v>
      </c>
      <c r="P47" s="2581">
        <v>0</v>
      </c>
      <c r="Q47" s="2582">
        <v>0</v>
      </c>
    </row>
    <row r="48" spans="2:17" ht="11.45" customHeight="1">
      <c r="B48" s="630"/>
      <c r="C48" s="492"/>
      <c r="D48" s="633" t="s">
        <v>525</v>
      </c>
      <c r="E48" s="493"/>
      <c r="F48" s="2583"/>
      <c r="G48" s="2583"/>
      <c r="H48" s="2583"/>
      <c r="I48" s="2583"/>
      <c r="J48" s="2583"/>
      <c r="K48" s="2583"/>
      <c r="L48" s="2583"/>
      <c r="M48" s="2583"/>
      <c r="N48" s="2584"/>
      <c r="O48" s="2585"/>
      <c r="P48" s="2586"/>
      <c r="Q48" s="2587"/>
    </row>
    <row r="49" spans="2:17" ht="11.45" customHeight="1">
      <c r="B49" s="630"/>
      <c r="C49" s="490"/>
      <c r="D49" s="633"/>
      <c r="E49" s="491"/>
      <c r="F49" s="2588">
        <v>0</v>
      </c>
      <c r="G49" s="2588">
        <v>0</v>
      </c>
      <c r="H49" s="2588">
        <v>0</v>
      </c>
      <c r="I49" s="2588">
        <v>0</v>
      </c>
      <c r="J49" s="2588">
        <v>0</v>
      </c>
      <c r="K49" s="2588">
        <v>0</v>
      </c>
      <c r="L49" s="2588">
        <v>0</v>
      </c>
      <c r="M49" s="2588">
        <v>0</v>
      </c>
      <c r="N49" s="2589">
        <v>0</v>
      </c>
      <c r="O49" s="2580">
        <f>SUM(F49:N49)</f>
        <v>0</v>
      </c>
      <c r="P49" s="2581">
        <v>0</v>
      </c>
      <c r="Q49" s="2582">
        <v>0</v>
      </c>
    </row>
    <row r="50" spans="2:17" ht="11.45" customHeight="1">
      <c r="B50" s="630"/>
      <c r="C50" s="492"/>
      <c r="D50" s="633" t="s">
        <v>526</v>
      </c>
      <c r="E50" s="493"/>
      <c r="F50" s="2583"/>
      <c r="G50" s="2583"/>
      <c r="H50" s="2583"/>
      <c r="I50" s="2583"/>
      <c r="J50" s="2583"/>
      <c r="K50" s="2583"/>
      <c r="L50" s="2583"/>
      <c r="M50" s="2583"/>
      <c r="N50" s="2584"/>
      <c r="O50" s="2585"/>
      <c r="P50" s="2586"/>
      <c r="Q50" s="2587"/>
    </row>
    <row r="51" spans="2:17" ht="11.45" customHeight="1">
      <c r="B51" s="630"/>
      <c r="C51" s="490"/>
      <c r="D51" s="633"/>
      <c r="E51" s="491"/>
      <c r="F51" s="2588">
        <v>0</v>
      </c>
      <c r="G51" s="2588">
        <v>0</v>
      </c>
      <c r="H51" s="2588">
        <v>0</v>
      </c>
      <c r="I51" s="2588">
        <v>0</v>
      </c>
      <c r="J51" s="2588">
        <v>0</v>
      </c>
      <c r="K51" s="2588">
        <v>0</v>
      </c>
      <c r="L51" s="2588">
        <v>0</v>
      </c>
      <c r="M51" s="2588">
        <v>0</v>
      </c>
      <c r="N51" s="2589">
        <v>0</v>
      </c>
      <c r="O51" s="2580">
        <f>SUM(F51:N51)</f>
        <v>0</v>
      </c>
      <c r="P51" s="2581">
        <v>0</v>
      </c>
      <c r="Q51" s="2601">
        <v>0</v>
      </c>
    </row>
    <row r="52" spans="2:17" ht="11.45" hidden="1" customHeight="1">
      <c r="B52" s="630"/>
      <c r="C52" s="492"/>
      <c r="D52" s="633" t="s">
        <v>390</v>
      </c>
      <c r="E52" s="493"/>
      <c r="F52" s="2599"/>
      <c r="G52" s="2599"/>
      <c r="H52" s="2599"/>
      <c r="I52" s="2599"/>
      <c r="J52" s="2599"/>
      <c r="K52" s="2599"/>
      <c r="L52" s="2599"/>
      <c r="M52" s="2599"/>
      <c r="N52" s="2600"/>
      <c r="O52" s="2585"/>
      <c r="P52" s="2602"/>
      <c r="Q52" s="2582" t="e">
        <f>(O52/P52)*100</f>
        <v>#DIV/0!</v>
      </c>
    </row>
    <row r="53" spans="2:17" ht="11.45" hidden="1" customHeight="1">
      <c r="B53" s="631"/>
      <c r="C53" s="495"/>
      <c r="D53" s="634"/>
      <c r="E53" s="496"/>
      <c r="F53" s="2591"/>
      <c r="G53" s="2591"/>
      <c r="H53" s="2591"/>
      <c r="I53" s="2591"/>
      <c r="J53" s="2591"/>
      <c r="K53" s="2591"/>
      <c r="L53" s="2591"/>
      <c r="M53" s="2591"/>
      <c r="N53" s="2592"/>
      <c r="O53" s="2593">
        <v>0</v>
      </c>
      <c r="P53" s="2603">
        <v>0</v>
      </c>
      <c r="Q53" s="2582" t="e">
        <f>(O53/P53)*100</f>
        <v>#DIV/0!</v>
      </c>
    </row>
    <row r="54" spans="2:17" ht="18.75" customHeight="1">
      <c r="B54" s="619" t="s">
        <v>531</v>
      </c>
      <c r="C54" s="620"/>
      <c r="D54" s="620"/>
      <c r="E54" s="621"/>
      <c r="F54" s="2604">
        <v>63</v>
      </c>
      <c r="G54" s="2604">
        <v>0</v>
      </c>
      <c r="H54" s="2604">
        <v>44</v>
      </c>
      <c r="I54" s="2604">
        <v>1</v>
      </c>
      <c r="J54" s="2604">
        <v>8</v>
      </c>
      <c r="K54" s="2604">
        <v>6</v>
      </c>
      <c r="L54" s="2604">
        <v>18</v>
      </c>
      <c r="M54" s="2604">
        <v>2</v>
      </c>
      <c r="N54" s="2605">
        <v>29</v>
      </c>
      <c r="O54" s="2606">
        <f>SUM(F54:N54)</f>
        <v>171</v>
      </c>
      <c r="P54" s="2607">
        <v>150</v>
      </c>
      <c r="Q54" s="2582">
        <f>(O54/P54)*100</f>
        <v>113.99999999999999</v>
      </c>
    </row>
    <row r="55" spans="2:17" ht="11.45" customHeight="1">
      <c r="B55" s="622" t="s">
        <v>57</v>
      </c>
      <c r="C55" s="501"/>
      <c r="D55" s="623" t="s">
        <v>96</v>
      </c>
      <c r="E55" s="489"/>
      <c r="F55" s="2608"/>
      <c r="G55" s="2608"/>
      <c r="H55" s="2608"/>
      <c r="I55" s="2608"/>
      <c r="J55" s="2608"/>
      <c r="K55" s="2608"/>
      <c r="L55" s="2608"/>
      <c r="M55" s="2608"/>
      <c r="N55" s="2609"/>
      <c r="O55" s="2575"/>
      <c r="P55" s="2576"/>
      <c r="Q55" s="2577"/>
    </row>
    <row r="56" spans="2:17" ht="11.45" customHeight="1">
      <c r="B56" s="2610"/>
      <c r="C56" s="502"/>
      <c r="D56" s="624"/>
      <c r="E56" s="491"/>
      <c r="F56" s="2611">
        <f>F7+F15+F23+F31+F39+F47</f>
        <v>39</v>
      </c>
      <c r="G56" s="2611">
        <f t="shared" ref="G56:O56" si="0">G7+G15+G23+G31+G39+G47</f>
        <v>81</v>
      </c>
      <c r="H56" s="2611">
        <f t="shared" si="0"/>
        <v>65</v>
      </c>
      <c r="I56" s="2611">
        <f t="shared" si="0"/>
        <v>32</v>
      </c>
      <c r="J56" s="2611">
        <f t="shared" si="0"/>
        <v>67</v>
      </c>
      <c r="K56" s="2611">
        <f t="shared" si="0"/>
        <v>63</v>
      </c>
      <c r="L56" s="2611">
        <f t="shared" si="0"/>
        <v>40</v>
      </c>
      <c r="M56" s="2611">
        <f t="shared" si="0"/>
        <v>38</v>
      </c>
      <c r="N56" s="2612">
        <f t="shared" si="0"/>
        <v>70</v>
      </c>
      <c r="O56" s="2580">
        <f t="shared" si="0"/>
        <v>495</v>
      </c>
      <c r="P56" s="2581">
        <f>P7+P15+P23+P31+P39+P47</f>
        <v>516</v>
      </c>
      <c r="Q56" s="2582">
        <f t="shared" ref="Q56:Q64" si="1">(O56/P56)*100</f>
        <v>95.930232558139537</v>
      </c>
    </row>
    <row r="57" spans="2:17" ht="11.45" customHeight="1">
      <c r="B57" s="2610"/>
      <c r="C57" s="503"/>
      <c r="D57" s="625" t="s">
        <v>525</v>
      </c>
      <c r="E57" s="493"/>
      <c r="F57" s="2613"/>
      <c r="G57" s="2613"/>
      <c r="H57" s="2613"/>
      <c r="I57" s="2613"/>
      <c r="J57" s="2613"/>
      <c r="K57" s="2613"/>
      <c r="L57" s="2613"/>
      <c r="M57" s="2613"/>
      <c r="N57" s="2614"/>
      <c r="O57" s="2585"/>
      <c r="P57" s="2586"/>
      <c r="Q57" s="2587"/>
    </row>
    <row r="58" spans="2:17" ht="11.45" customHeight="1">
      <c r="B58" s="2610"/>
      <c r="C58" s="502"/>
      <c r="D58" s="624"/>
      <c r="E58" s="491"/>
      <c r="F58" s="2611">
        <f>F9+F17+F25+F33+F41+F49+F54</f>
        <v>945</v>
      </c>
      <c r="G58" s="2611">
        <f t="shared" ref="G58:O58" si="2">G9+G17+G25+G33+G41+G49+G54</f>
        <v>235</v>
      </c>
      <c r="H58" s="2611">
        <f t="shared" si="2"/>
        <v>985</v>
      </c>
      <c r="I58" s="2611">
        <f t="shared" si="2"/>
        <v>605</v>
      </c>
      <c r="J58" s="2611">
        <f t="shared" si="2"/>
        <v>1189</v>
      </c>
      <c r="K58" s="2611">
        <f t="shared" si="2"/>
        <v>552</v>
      </c>
      <c r="L58" s="2611">
        <f t="shared" si="2"/>
        <v>190</v>
      </c>
      <c r="M58" s="2611">
        <f t="shared" si="2"/>
        <v>157</v>
      </c>
      <c r="N58" s="2612">
        <f t="shared" si="2"/>
        <v>692</v>
      </c>
      <c r="O58" s="2580">
        <f t="shared" si="2"/>
        <v>5550</v>
      </c>
      <c r="P58" s="2581">
        <f>P9+P17+P25+P33+P41+P49+P54</f>
        <v>5671</v>
      </c>
      <c r="Q58" s="2582">
        <f t="shared" si="1"/>
        <v>97.866337506612595</v>
      </c>
    </row>
    <row r="59" spans="2:17" ht="11.45" customHeight="1">
      <c r="B59" s="2610"/>
      <c r="C59" s="503"/>
      <c r="D59" s="626" t="s">
        <v>532</v>
      </c>
      <c r="E59" s="504"/>
      <c r="F59" s="2583"/>
      <c r="G59" s="2583"/>
      <c r="H59" s="2583"/>
      <c r="I59" s="2583"/>
      <c r="J59" s="2583"/>
      <c r="K59" s="2583"/>
      <c r="L59" s="2583"/>
      <c r="M59" s="2583"/>
      <c r="N59" s="2584"/>
      <c r="O59" s="2585"/>
      <c r="P59" s="2586"/>
      <c r="Q59" s="2587"/>
    </row>
    <row r="60" spans="2:17" ht="11.45" customHeight="1">
      <c r="B60" s="2610"/>
      <c r="C60" s="502"/>
      <c r="D60" s="627"/>
      <c r="E60" s="505"/>
      <c r="F60" s="2588">
        <v>126</v>
      </c>
      <c r="G60" s="2588">
        <v>19</v>
      </c>
      <c r="H60" s="2588">
        <v>235</v>
      </c>
      <c r="I60" s="2588">
        <v>250</v>
      </c>
      <c r="J60" s="2588">
        <v>579</v>
      </c>
      <c r="K60" s="2588">
        <v>179</v>
      </c>
      <c r="L60" s="2588">
        <v>8</v>
      </c>
      <c r="M60" s="2588">
        <v>1</v>
      </c>
      <c r="N60" s="2589">
        <v>60</v>
      </c>
      <c r="O60" s="2580">
        <f>SUM(F60:N60)</f>
        <v>1457</v>
      </c>
      <c r="P60" s="2581">
        <v>1477</v>
      </c>
      <c r="Q60" s="2582">
        <f t="shared" si="1"/>
        <v>98.645903859173998</v>
      </c>
    </row>
    <row r="61" spans="2:17" ht="11.45" customHeight="1">
      <c r="B61" s="2610"/>
      <c r="C61" s="506"/>
      <c r="D61" s="625" t="s">
        <v>526</v>
      </c>
      <c r="E61" s="493"/>
      <c r="F61" s="2613"/>
      <c r="G61" s="2613"/>
      <c r="H61" s="2613"/>
      <c r="I61" s="2613"/>
      <c r="J61" s="2613"/>
      <c r="K61" s="2613"/>
      <c r="L61" s="2613"/>
      <c r="M61" s="2613"/>
      <c r="N61" s="2614"/>
      <c r="O61" s="2585"/>
      <c r="P61" s="2586"/>
      <c r="Q61" s="2587"/>
    </row>
    <row r="62" spans="2:17" ht="11.45" customHeight="1" thickBot="1">
      <c r="B62" s="2615"/>
      <c r="C62" s="506"/>
      <c r="D62" s="628"/>
      <c r="E62" s="507"/>
      <c r="F62" s="2616">
        <f>F11+F19+F27+F35+F43+F51</f>
        <v>116</v>
      </c>
      <c r="G62" s="2616">
        <f t="shared" ref="G62:N62" si="3">G11+G19+G27+G35+G43+G51</f>
        <v>114</v>
      </c>
      <c r="H62" s="2616">
        <f t="shared" si="3"/>
        <v>151</v>
      </c>
      <c r="I62" s="2616">
        <f t="shared" si="3"/>
        <v>63</v>
      </c>
      <c r="J62" s="2616">
        <f t="shared" si="3"/>
        <v>95</v>
      </c>
      <c r="K62" s="2616">
        <f t="shared" si="3"/>
        <v>98</v>
      </c>
      <c r="L62" s="2616">
        <f t="shared" si="3"/>
        <v>60</v>
      </c>
      <c r="M62" s="2616">
        <f t="shared" si="3"/>
        <v>52</v>
      </c>
      <c r="N62" s="2616">
        <f t="shared" si="3"/>
        <v>107</v>
      </c>
      <c r="O62" s="2617">
        <f>SUM(F62:N62)</f>
        <v>856</v>
      </c>
      <c r="P62" s="2618">
        <v>891</v>
      </c>
      <c r="Q62" s="2619">
        <f t="shared" si="1"/>
        <v>96.071829405162731</v>
      </c>
    </row>
    <row r="63" spans="2:17" ht="11.25" hidden="1" customHeight="1">
      <c r="B63" s="189"/>
      <c r="C63" s="91"/>
      <c r="D63" s="635" t="s">
        <v>390</v>
      </c>
      <c r="E63" s="190"/>
      <c r="F63" s="191"/>
      <c r="G63" s="191"/>
      <c r="H63" s="191"/>
      <c r="I63" s="191"/>
      <c r="J63" s="191"/>
      <c r="K63" s="191"/>
      <c r="L63" s="191"/>
      <c r="M63" s="191"/>
      <c r="N63" s="191"/>
      <c r="O63" s="191"/>
      <c r="P63" s="191"/>
      <c r="Q63" s="90" t="e">
        <f t="shared" si="1"/>
        <v>#DIV/0!</v>
      </c>
    </row>
    <row r="64" spans="2:17" ht="11.45" hidden="1" customHeight="1" thickBot="1">
      <c r="B64" s="192"/>
      <c r="C64" s="193"/>
      <c r="D64" s="636"/>
      <c r="E64" s="92"/>
      <c r="F64" s="93">
        <f t="shared" ref="F64:O64" si="4">F53+F45+F37+F29+F21+F13</f>
        <v>0</v>
      </c>
      <c r="G64" s="93">
        <f t="shared" si="4"/>
        <v>0</v>
      </c>
      <c r="H64" s="93">
        <f t="shared" si="4"/>
        <v>0</v>
      </c>
      <c r="I64" s="93">
        <f t="shared" si="4"/>
        <v>0</v>
      </c>
      <c r="J64" s="93">
        <f t="shared" si="4"/>
        <v>0</v>
      </c>
      <c r="K64" s="93">
        <f t="shared" si="4"/>
        <v>0</v>
      </c>
      <c r="L64" s="93">
        <f t="shared" si="4"/>
        <v>0</v>
      </c>
      <c r="M64" s="93">
        <f t="shared" si="4"/>
        <v>0</v>
      </c>
      <c r="N64" s="93">
        <f t="shared" si="4"/>
        <v>0</v>
      </c>
      <c r="O64" s="93">
        <f t="shared" si="4"/>
        <v>0</v>
      </c>
      <c r="P64" s="93">
        <v>241187</v>
      </c>
      <c r="Q64" s="90">
        <f t="shared" si="1"/>
        <v>0</v>
      </c>
    </row>
    <row r="65" spans="2:3" ht="18.75" customHeight="1">
      <c r="B65" s="94"/>
      <c r="C65" s="94"/>
    </row>
  </sheetData>
  <mergeCells count="49">
    <mergeCell ref="B55:B62"/>
    <mergeCell ref="D55:D56"/>
    <mergeCell ref="D57:D58"/>
    <mergeCell ref="D59:D60"/>
    <mergeCell ref="D61:D62"/>
    <mergeCell ref="D63:D64"/>
    <mergeCell ref="B46:B53"/>
    <mergeCell ref="D46:D47"/>
    <mergeCell ref="D48:D49"/>
    <mergeCell ref="D50:D51"/>
    <mergeCell ref="D52:D53"/>
    <mergeCell ref="B54:E54"/>
    <mergeCell ref="B30:B37"/>
    <mergeCell ref="D30:D31"/>
    <mergeCell ref="D32:D33"/>
    <mergeCell ref="D34:D35"/>
    <mergeCell ref="D36:D37"/>
    <mergeCell ref="B38:B45"/>
    <mergeCell ref="D38:D39"/>
    <mergeCell ref="D40:D41"/>
    <mergeCell ref="D42:D43"/>
    <mergeCell ref="D44:D45"/>
    <mergeCell ref="B14:B21"/>
    <mergeCell ref="D14:D15"/>
    <mergeCell ref="D16:D17"/>
    <mergeCell ref="D18:D19"/>
    <mergeCell ref="D20:D21"/>
    <mergeCell ref="B22:B29"/>
    <mergeCell ref="D22:D23"/>
    <mergeCell ref="D24:D25"/>
    <mergeCell ref="D26:D27"/>
    <mergeCell ref="D28:D29"/>
    <mergeCell ref="N4:N5"/>
    <mergeCell ref="O4:O5"/>
    <mergeCell ref="B6:B13"/>
    <mergeCell ref="D6:D7"/>
    <mergeCell ref="D8:D9"/>
    <mergeCell ref="D10:D11"/>
    <mergeCell ref="D12:D13"/>
    <mergeCell ref="O3:Q3"/>
    <mergeCell ref="B4:B5"/>
    <mergeCell ref="F4:F5"/>
    <mergeCell ref="G4:G5"/>
    <mergeCell ref="H4:H5"/>
    <mergeCell ref="I4:I5"/>
    <mergeCell ref="J4:J5"/>
    <mergeCell ref="K4:K5"/>
    <mergeCell ref="L4:L5"/>
    <mergeCell ref="M4:M5"/>
  </mergeCells>
  <phoneticPr fontId="3"/>
  <printOptions horizontalCentered="1" verticalCentered="1"/>
  <pageMargins left="0.78740157480314965" right="0.74803149606299213" top="0.94488188976377963" bottom="0.78740157480314965" header="0.51181102362204722" footer="0.51181102362204722"/>
  <pageSetup paperSize="9" scale="98" orientation="portrait" r:id="rId1"/>
  <headerFooter alignWithMargins="0"/>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E8455-1827-416D-B8F8-10F9BCA74BEE}">
  <sheetPr syncVertical="1" syncRef="C5" transitionEvaluation="1">
    <tabColor theme="7" tint="0.59999389629810485"/>
  </sheetPr>
  <dimension ref="B1:X112"/>
  <sheetViews>
    <sheetView view="pageBreakPreview" topLeftCell="B1" zoomScaleNormal="115" zoomScaleSheetLayoutView="100" workbookViewId="0">
      <pane xSplit="1" ySplit="4" topLeftCell="C5" activePane="bottomRight" state="frozen"/>
      <selection activeCell="A30" sqref="A30"/>
      <selection pane="topRight" activeCell="A30" sqref="A30"/>
      <selection pane="bottomLeft" activeCell="A30" sqref="A30"/>
      <selection pane="bottomRight"/>
    </sheetView>
  </sheetViews>
  <sheetFormatPr defaultColWidth="9.25" defaultRowHeight="16.5" customHeight="1"/>
  <cols>
    <col min="1" max="1" width="31.75" style="2621" customWidth="1"/>
    <col min="2" max="2" width="1.875" style="2621" customWidth="1"/>
    <col min="3" max="3" width="0.125" style="2621" customWidth="1"/>
    <col min="4" max="4" width="8.25" style="2621" customWidth="1"/>
    <col min="5" max="5" width="0.125" style="2621" customWidth="1"/>
    <col min="6" max="8" width="4.125" style="2621" customWidth="1"/>
    <col min="9" max="9" width="4.25" style="2621" customWidth="1"/>
    <col min="10" max="11" width="3.75" style="2621" customWidth="1"/>
    <col min="12" max="15" width="4.25" style="2621" customWidth="1"/>
    <col min="16" max="16" width="5.125" style="2621" customWidth="1"/>
    <col min="17" max="24" width="3.75" style="2621" customWidth="1"/>
    <col min="25" max="25" width="4.875" style="2621" customWidth="1"/>
    <col min="26" max="16384" width="9.25" style="2621"/>
  </cols>
  <sheetData>
    <row r="1" spans="2:24" ht="21.75" customHeight="1" thickBot="1">
      <c r="B1" s="2620" t="s">
        <v>831</v>
      </c>
      <c r="C1" s="2620"/>
      <c r="V1" s="2622"/>
      <c r="W1" s="2622"/>
      <c r="X1" s="2623" t="s">
        <v>1037</v>
      </c>
    </row>
    <row r="2" spans="2:24" s="2635" customFormat="1" ht="21.75" customHeight="1">
      <c r="B2" s="2624"/>
      <c r="C2" s="2625"/>
      <c r="D2" s="2626"/>
      <c r="E2" s="2626"/>
      <c r="F2" s="2627" t="s">
        <v>832</v>
      </c>
      <c r="G2" s="2628"/>
      <c r="H2" s="2628"/>
      <c r="I2" s="2629"/>
      <c r="J2" s="2627" t="s">
        <v>533</v>
      </c>
      <c r="K2" s="2629"/>
      <c r="L2" s="2627" t="s">
        <v>534</v>
      </c>
      <c r="M2" s="2628"/>
      <c r="N2" s="2628"/>
      <c r="O2" s="2628"/>
      <c r="P2" s="2629"/>
      <c r="Q2" s="2627" t="s">
        <v>833</v>
      </c>
      <c r="R2" s="2628"/>
      <c r="S2" s="2629"/>
      <c r="T2" s="2630" t="s">
        <v>535</v>
      </c>
      <c r="U2" s="2631" t="s">
        <v>536</v>
      </c>
      <c r="V2" s="2632"/>
      <c r="W2" s="2633" t="s">
        <v>765</v>
      </c>
      <c r="X2" s="2634" t="s">
        <v>834</v>
      </c>
    </row>
    <row r="3" spans="2:24" s="2635" customFormat="1" ht="21.75" customHeight="1">
      <c r="B3" s="2636"/>
      <c r="C3" s="2637"/>
      <c r="D3" s="2638"/>
      <c r="E3" s="2638"/>
      <c r="F3" s="2639" t="s">
        <v>537</v>
      </c>
      <c r="G3" s="2640" t="s">
        <v>538</v>
      </c>
      <c r="H3" s="2640" t="s">
        <v>539</v>
      </c>
      <c r="I3" s="2641" t="s">
        <v>79</v>
      </c>
      <c r="J3" s="2642" t="s">
        <v>540</v>
      </c>
      <c r="K3" s="2643" t="s">
        <v>835</v>
      </c>
      <c r="L3" s="2642" t="s">
        <v>836</v>
      </c>
      <c r="M3" s="2640" t="s">
        <v>837</v>
      </c>
      <c r="N3" s="2640" t="s">
        <v>838</v>
      </c>
      <c r="O3" s="2640" t="s">
        <v>876</v>
      </c>
      <c r="P3" s="2644" t="s">
        <v>79</v>
      </c>
      <c r="Q3" s="2642" t="s">
        <v>541</v>
      </c>
      <c r="R3" s="2645" t="s">
        <v>839</v>
      </c>
      <c r="S3" s="2644"/>
      <c r="T3" s="2646"/>
      <c r="U3" s="2647" t="s">
        <v>840</v>
      </c>
      <c r="V3" s="2648"/>
      <c r="W3" s="2649"/>
      <c r="X3" s="2650"/>
    </row>
    <row r="4" spans="2:24" s="2635" customFormat="1" ht="21.75" customHeight="1">
      <c r="B4" s="2651"/>
      <c r="C4" s="2652"/>
      <c r="D4" s="2653"/>
      <c r="E4" s="2653"/>
      <c r="F4" s="2654"/>
      <c r="G4" s="2655"/>
      <c r="H4" s="2655"/>
      <c r="I4" s="2656"/>
      <c r="J4" s="2657"/>
      <c r="K4" s="2658"/>
      <c r="L4" s="2657"/>
      <c r="M4" s="2655"/>
      <c r="N4" s="2655"/>
      <c r="O4" s="2655"/>
      <c r="P4" s="2659"/>
      <c r="Q4" s="2657"/>
      <c r="R4" s="2660" t="s">
        <v>542</v>
      </c>
      <c r="S4" s="2661" t="s">
        <v>543</v>
      </c>
      <c r="T4" s="2662"/>
      <c r="U4" s="2660" t="s">
        <v>542</v>
      </c>
      <c r="V4" s="2660" t="s">
        <v>543</v>
      </c>
      <c r="W4" s="2663"/>
      <c r="X4" s="2664"/>
    </row>
    <row r="5" spans="2:24" s="2635" customFormat="1" ht="16.5" customHeight="1">
      <c r="B5" s="2665" t="s">
        <v>544</v>
      </c>
      <c r="C5" s="2666"/>
      <c r="D5" s="2667" t="s">
        <v>545</v>
      </c>
      <c r="E5" s="2668"/>
      <c r="F5" s="2669">
        <v>231</v>
      </c>
      <c r="G5" s="2670">
        <v>44</v>
      </c>
      <c r="H5" s="2670">
        <v>194</v>
      </c>
      <c r="I5" s="2671">
        <f>F5+G5+H5</f>
        <v>469</v>
      </c>
      <c r="J5" s="2672">
        <v>5</v>
      </c>
      <c r="K5" s="2673">
        <v>0</v>
      </c>
      <c r="L5" s="2669">
        <v>739</v>
      </c>
      <c r="M5" s="2670">
        <v>701</v>
      </c>
      <c r="N5" s="2670">
        <v>2</v>
      </c>
      <c r="O5" s="2670">
        <v>75</v>
      </c>
      <c r="P5" s="2671">
        <f t="shared" ref="P5:P12" si="0">SUM(L5:O5)</f>
        <v>1517</v>
      </c>
      <c r="Q5" s="2669">
        <v>8</v>
      </c>
      <c r="R5" s="2670">
        <v>8</v>
      </c>
      <c r="S5" s="2674">
        <v>10</v>
      </c>
      <c r="T5" s="2672">
        <v>4</v>
      </c>
      <c r="U5" s="2670">
        <v>0</v>
      </c>
      <c r="V5" s="2670">
        <v>0</v>
      </c>
      <c r="W5" s="2670">
        <v>20</v>
      </c>
      <c r="X5" s="2675">
        <v>28</v>
      </c>
    </row>
    <row r="6" spans="2:24" s="2635" customFormat="1" ht="16.5" customHeight="1">
      <c r="B6" s="2676"/>
      <c r="C6" s="2677"/>
      <c r="D6" s="2678" t="s">
        <v>546</v>
      </c>
      <c r="E6" s="2679"/>
      <c r="F6" s="2680">
        <v>10</v>
      </c>
      <c r="G6" s="2681">
        <v>0</v>
      </c>
      <c r="H6" s="2681">
        <v>9</v>
      </c>
      <c r="I6" s="2671">
        <f t="shared" ref="I6:I39" si="1">F6+G6+H6</f>
        <v>19</v>
      </c>
      <c r="J6" s="2682">
        <v>3</v>
      </c>
      <c r="K6" s="2673">
        <v>0</v>
      </c>
      <c r="L6" s="2680">
        <v>196</v>
      </c>
      <c r="M6" s="2681">
        <v>191</v>
      </c>
      <c r="N6" s="2681">
        <v>0</v>
      </c>
      <c r="O6" s="2681">
        <v>43</v>
      </c>
      <c r="P6" s="2683">
        <f>SUM(L6:O6)</f>
        <v>430</v>
      </c>
      <c r="Q6" s="2680">
        <v>3</v>
      </c>
      <c r="R6" s="2681">
        <v>3</v>
      </c>
      <c r="S6" s="2684">
        <v>3</v>
      </c>
      <c r="T6" s="2672">
        <v>0</v>
      </c>
      <c r="U6" s="2670">
        <v>0</v>
      </c>
      <c r="V6" s="2670">
        <v>0</v>
      </c>
      <c r="W6" s="2681">
        <v>8</v>
      </c>
      <c r="X6" s="2685">
        <v>9</v>
      </c>
    </row>
    <row r="7" spans="2:24" s="2635" customFormat="1" ht="16.5" customHeight="1">
      <c r="B7" s="2676"/>
      <c r="C7" s="2677"/>
      <c r="D7" s="2678" t="s">
        <v>547</v>
      </c>
      <c r="E7" s="2679"/>
      <c r="F7" s="2680">
        <v>79</v>
      </c>
      <c r="G7" s="2681">
        <v>4</v>
      </c>
      <c r="H7" s="2681">
        <v>131</v>
      </c>
      <c r="I7" s="2671">
        <f t="shared" si="1"/>
        <v>214</v>
      </c>
      <c r="J7" s="2682">
        <v>16</v>
      </c>
      <c r="K7" s="2673">
        <v>0</v>
      </c>
      <c r="L7" s="2680">
        <v>1131</v>
      </c>
      <c r="M7" s="2681">
        <v>1224</v>
      </c>
      <c r="N7" s="2681">
        <v>115</v>
      </c>
      <c r="O7" s="2681">
        <v>480</v>
      </c>
      <c r="P7" s="2683">
        <f>SUM(L7:O7)</f>
        <v>2950</v>
      </c>
      <c r="Q7" s="2680">
        <v>22</v>
      </c>
      <c r="R7" s="2681">
        <v>20</v>
      </c>
      <c r="S7" s="2684">
        <v>20</v>
      </c>
      <c r="T7" s="2672">
        <v>1</v>
      </c>
      <c r="U7" s="2670">
        <v>2</v>
      </c>
      <c r="V7" s="2670">
        <v>2</v>
      </c>
      <c r="W7" s="2681">
        <v>44</v>
      </c>
      <c r="X7" s="2685">
        <v>48</v>
      </c>
    </row>
    <row r="8" spans="2:24" s="2635" customFormat="1" ht="16.5" customHeight="1">
      <c r="B8" s="2676"/>
      <c r="C8" s="2677"/>
      <c r="D8" s="2678" t="s">
        <v>548</v>
      </c>
      <c r="E8" s="2679"/>
      <c r="F8" s="2680">
        <v>25</v>
      </c>
      <c r="G8" s="2681">
        <v>2</v>
      </c>
      <c r="H8" s="2681">
        <v>35</v>
      </c>
      <c r="I8" s="2671">
        <f>F8+G8+H8</f>
        <v>62</v>
      </c>
      <c r="J8" s="2682">
        <v>6</v>
      </c>
      <c r="K8" s="2673">
        <v>0</v>
      </c>
      <c r="L8" s="2680">
        <v>106</v>
      </c>
      <c r="M8" s="2681">
        <v>168</v>
      </c>
      <c r="N8" s="2681">
        <v>9</v>
      </c>
      <c r="O8" s="2681">
        <v>30</v>
      </c>
      <c r="P8" s="2683">
        <f t="shared" si="0"/>
        <v>313</v>
      </c>
      <c r="Q8" s="2680">
        <v>1</v>
      </c>
      <c r="R8" s="2681">
        <v>2</v>
      </c>
      <c r="S8" s="2684">
        <v>2</v>
      </c>
      <c r="T8" s="2672">
        <v>0</v>
      </c>
      <c r="U8" s="2670">
        <v>0</v>
      </c>
      <c r="V8" s="2670">
        <v>0</v>
      </c>
      <c r="W8" s="2681">
        <v>11</v>
      </c>
      <c r="X8" s="2685">
        <v>18</v>
      </c>
    </row>
    <row r="9" spans="2:24" s="2635" customFormat="1" ht="16.5" customHeight="1">
      <c r="B9" s="2676"/>
      <c r="C9" s="2677"/>
      <c r="D9" s="2678" t="s">
        <v>549</v>
      </c>
      <c r="E9" s="2679"/>
      <c r="F9" s="2680">
        <v>56</v>
      </c>
      <c r="G9" s="2681">
        <v>3</v>
      </c>
      <c r="H9" s="2681">
        <v>99</v>
      </c>
      <c r="I9" s="2671">
        <f>F9+G9+H9</f>
        <v>158</v>
      </c>
      <c r="J9" s="2682">
        <v>7</v>
      </c>
      <c r="K9" s="2673">
        <v>0</v>
      </c>
      <c r="L9" s="2680">
        <v>1072</v>
      </c>
      <c r="M9" s="2681">
        <v>1081</v>
      </c>
      <c r="N9" s="2681">
        <v>45</v>
      </c>
      <c r="O9" s="2681">
        <v>88</v>
      </c>
      <c r="P9" s="2683">
        <f t="shared" si="0"/>
        <v>2286</v>
      </c>
      <c r="Q9" s="2680">
        <v>8</v>
      </c>
      <c r="R9" s="2681">
        <v>8</v>
      </c>
      <c r="S9" s="2684">
        <v>11</v>
      </c>
      <c r="T9" s="2672">
        <v>0</v>
      </c>
      <c r="U9" s="2670">
        <v>0</v>
      </c>
      <c r="V9" s="2670">
        <v>0</v>
      </c>
      <c r="W9" s="2681">
        <v>103</v>
      </c>
      <c r="X9" s="2685">
        <v>34</v>
      </c>
    </row>
    <row r="10" spans="2:24" s="2635" customFormat="1" ht="16.5" customHeight="1">
      <c r="B10" s="2676"/>
      <c r="C10" s="2677"/>
      <c r="D10" s="2678" t="s">
        <v>550</v>
      </c>
      <c r="E10" s="2679"/>
      <c r="F10" s="2680">
        <v>58</v>
      </c>
      <c r="G10" s="2681">
        <v>2</v>
      </c>
      <c r="H10" s="2681">
        <v>75</v>
      </c>
      <c r="I10" s="2671">
        <f t="shared" si="1"/>
        <v>135</v>
      </c>
      <c r="J10" s="2682">
        <v>13</v>
      </c>
      <c r="K10" s="2673">
        <v>1</v>
      </c>
      <c r="L10" s="2680">
        <v>785</v>
      </c>
      <c r="M10" s="2681">
        <v>818</v>
      </c>
      <c r="N10" s="2681">
        <v>34</v>
      </c>
      <c r="O10" s="2681">
        <v>314</v>
      </c>
      <c r="P10" s="2683">
        <f t="shared" si="0"/>
        <v>1951</v>
      </c>
      <c r="Q10" s="2680">
        <v>11</v>
      </c>
      <c r="R10" s="2681">
        <v>10</v>
      </c>
      <c r="S10" s="2684">
        <v>10</v>
      </c>
      <c r="T10" s="2672">
        <v>0</v>
      </c>
      <c r="U10" s="2670">
        <v>2</v>
      </c>
      <c r="V10" s="2670">
        <v>2</v>
      </c>
      <c r="W10" s="2681">
        <v>22</v>
      </c>
      <c r="X10" s="2685">
        <v>30</v>
      </c>
    </row>
    <row r="11" spans="2:24" s="2635" customFormat="1" ht="16.5" customHeight="1">
      <c r="B11" s="2676"/>
      <c r="C11" s="2677"/>
      <c r="D11" s="2678" t="s">
        <v>551</v>
      </c>
      <c r="E11" s="2679"/>
      <c r="F11" s="2680">
        <v>17</v>
      </c>
      <c r="G11" s="2681">
        <v>0</v>
      </c>
      <c r="H11" s="2681">
        <v>3</v>
      </c>
      <c r="I11" s="2671">
        <f t="shared" si="1"/>
        <v>20</v>
      </c>
      <c r="J11" s="2682">
        <v>4</v>
      </c>
      <c r="K11" s="2673">
        <v>0</v>
      </c>
      <c r="L11" s="2680">
        <v>317</v>
      </c>
      <c r="M11" s="2681">
        <v>315</v>
      </c>
      <c r="N11" s="2681">
        <v>2</v>
      </c>
      <c r="O11" s="2681">
        <v>95</v>
      </c>
      <c r="P11" s="2683">
        <f t="shared" si="0"/>
        <v>729</v>
      </c>
      <c r="Q11" s="2680">
        <v>7</v>
      </c>
      <c r="R11" s="2681">
        <v>7</v>
      </c>
      <c r="S11" s="2684">
        <v>9</v>
      </c>
      <c r="T11" s="2672">
        <v>0</v>
      </c>
      <c r="U11" s="2670">
        <v>2</v>
      </c>
      <c r="V11" s="2670">
        <v>2</v>
      </c>
      <c r="W11" s="2681">
        <v>4</v>
      </c>
      <c r="X11" s="2685">
        <v>14</v>
      </c>
    </row>
    <row r="12" spans="2:24" s="2635" customFormat="1" ht="16.5" customHeight="1">
      <c r="B12" s="2676"/>
      <c r="C12" s="2677"/>
      <c r="D12" s="2678" t="s">
        <v>552</v>
      </c>
      <c r="E12" s="2679"/>
      <c r="F12" s="2680">
        <v>16</v>
      </c>
      <c r="G12" s="2681">
        <v>1</v>
      </c>
      <c r="H12" s="2681">
        <v>17</v>
      </c>
      <c r="I12" s="2671">
        <f t="shared" si="1"/>
        <v>34</v>
      </c>
      <c r="J12" s="2682">
        <v>1</v>
      </c>
      <c r="K12" s="2673">
        <v>0</v>
      </c>
      <c r="L12" s="2680">
        <v>202</v>
      </c>
      <c r="M12" s="2681">
        <v>208</v>
      </c>
      <c r="N12" s="2681">
        <v>28</v>
      </c>
      <c r="O12" s="2681">
        <v>70</v>
      </c>
      <c r="P12" s="2683">
        <f t="shared" si="0"/>
        <v>508</v>
      </c>
      <c r="Q12" s="2680">
        <v>3</v>
      </c>
      <c r="R12" s="2681">
        <v>3</v>
      </c>
      <c r="S12" s="2684">
        <v>3</v>
      </c>
      <c r="T12" s="2672">
        <v>0</v>
      </c>
      <c r="U12" s="2670">
        <v>1</v>
      </c>
      <c r="V12" s="2670">
        <v>1</v>
      </c>
      <c r="W12" s="2681">
        <v>21</v>
      </c>
      <c r="X12" s="2685">
        <v>9</v>
      </c>
    </row>
    <row r="13" spans="2:24" s="2635" customFormat="1" ht="16.5" customHeight="1">
      <c r="B13" s="2676"/>
      <c r="C13" s="2677"/>
      <c r="D13" s="2678" t="s">
        <v>553</v>
      </c>
      <c r="E13" s="2679"/>
      <c r="F13" s="2680">
        <v>52</v>
      </c>
      <c r="G13" s="2681">
        <v>1</v>
      </c>
      <c r="H13" s="2681">
        <v>41</v>
      </c>
      <c r="I13" s="2671">
        <f t="shared" si="1"/>
        <v>94</v>
      </c>
      <c r="J13" s="2682">
        <v>7</v>
      </c>
      <c r="K13" s="2673">
        <v>0</v>
      </c>
      <c r="L13" s="2680">
        <v>849</v>
      </c>
      <c r="M13" s="2681">
        <v>807</v>
      </c>
      <c r="N13" s="2681">
        <v>10</v>
      </c>
      <c r="O13" s="2681">
        <v>220</v>
      </c>
      <c r="P13" s="2683">
        <f>SUM(L13:O13)</f>
        <v>1886</v>
      </c>
      <c r="Q13" s="2680">
        <v>12</v>
      </c>
      <c r="R13" s="2681">
        <v>11</v>
      </c>
      <c r="S13" s="2684">
        <v>11</v>
      </c>
      <c r="T13" s="2672">
        <v>2</v>
      </c>
      <c r="U13" s="2670">
        <v>0</v>
      </c>
      <c r="V13" s="2670">
        <v>0</v>
      </c>
      <c r="W13" s="2681">
        <v>36</v>
      </c>
      <c r="X13" s="2685">
        <v>15</v>
      </c>
    </row>
    <row r="14" spans="2:24" s="2635" customFormat="1" ht="16.5" customHeight="1">
      <c r="B14" s="2686"/>
      <c r="C14" s="2687"/>
      <c r="D14" s="2688" t="s">
        <v>554</v>
      </c>
      <c r="E14" s="2689"/>
      <c r="F14" s="2690">
        <f t="shared" ref="F14:X14" si="2">SUM(F5:F13)</f>
        <v>544</v>
      </c>
      <c r="G14" s="2691">
        <f t="shared" si="2"/>
        <v>57</v>
      </c>
      <c r="H14" s="2691">
        <f t="shared" si="2"/>
        <v>604</v>
      </c>
      <c r="I14" s="2692">
        <f>SUM(I5:I13)</f>
        <v>1205</v>
      </c>
      <c r="J14" s="2693">
        <f t="shared" si="2"/>
        <v>62</v>
      </c>
      <c r="K14" s="2694">
        <f t="shared" si="2"/>
        <v>1</v>
      </c>
      <c r="L14" s="2690">
        <f t="shared" si="2"/>
        <v>5397</v>
      </c>
      <c r="M14" s="2691">
        <f t="shared" si="2"/>
        <v>5513</v>
      </c>
      <c r="N14" s="2691">
        <f t="shared" si="2"/>
        <v>245</v>
      </c>
      <c r="O14" s="2691">
        <f t="shared" si="2"/>
        <v>1415</v>
      </c>
      <c r="P14" s="2692">
        <f t="shared" si="2"/>
        <v>12570</v>
      </c>
      <c r="Q14" s="2690">
        <f t="shared" si="2"/>
        <v>75</v>
      </c>
      <c r="R14" s="2691">
        <f t="shared" si="2"/>
        <v>72</v>
      </c>
      <c r="S14" s="2692">
        <f t="shared" si="2"/>
        <v>79</v>
      </c>
      <c r="T14" s="2693">
        <f t="shared" si="2"/>
        <v>7</v>
      </c>
      <c r="U14" s="2691">
        <f t="shared" si="2"/>
        <v>7</v>
      </c>
      <c r="V14" s="2691">
        <f t="shared" si="2"/>
        <v>7</v>
      </c>
      <c r="W14" s="2691">
        <f t="shared" si="2"/>
        <v>269</v>
      </c>
      <c r="X14" s="2695">
        <f t="shared" si="2"/>
        <v>205</v>
      </c>
    </row>
    <row r="15" spans="2:24" s="2635" customFormat="1" ht="16.5" customHeight="1">
      <c r="B15" s="2676" t="s">
        <v>555</v>
      </c>
      <c r="C15" s="2677">
        <v>19</v>
      </c>
      <c r="D15" s="2678" t="s">
        <v>556</v>
      </c>
      <c r="E15" s="2679"/>
      <c r="F15" s="2680">
        <v>19</v>
      </c>
      <c r="G15" s="2681">
        <v>1</v>
      </c>
      <c r="H15" s="2681">
        <v>7</v>
      </c>
      <c r="I15" s="2671">
        <f>F15+G15+H15</f>
        <v>27</v>
      </c>
      <c r="J15" s="2682">
        <v>0</v>
      </c>
      <c r="K15" s="2696">
        <v>0</v>
      </c>
      <c r="L15" s="2680">
        <v>19</v>
      </c>
      <c r="M15" s="2681">
        <v>18</v>
      </c>
      <c r="N15" s="2681">
        <v>1</v>
      </c>
      <c r="O15" s="2681">
        <v>14</v>
      </c>
      <c r="P15" s="2683">
        <f>SUM(L15:O15)</f>
        <v>52</v>
      </c>
      <c r="Q15" s="2669">
        <v>0</v>
      </c>
      <c r="R15" s="2697" t="s">
        <v>557</v>
      </c>
      <c r="S15" s="2698" t="s">
        <v>557</v>
      </c>
      <c r="T15" s="2699" t="s">
        <v>557</v>
      </c>
      <c r="U15" s="2697" t="s">
        <v>557</v>
      </c>
      <c r="V15" s="2697" t="s">
        <v>557</v>
      </c>
      <c r="W15" s="2697" t="s">
        <v>557</v>
      </c>
      <c r="X15" s="2700" t="s">
        <v>557</v>
      </c>
    </row>
    <row r="16" spans="2:24" s="2635" customFormat="1" ht="16.5" customHeight="1">
      <c r="B16" s="2676"/>
      <c r="C16" s="2677"/>
      <c r="D16" s="2678" t="s">
        <v>558</v>
      </c>
      <c r="E16" s="2679"/>
      <c r="F16" s="2680">
        <v>2</v>
      </c>
      <c r="G16" s="2681">
        <v>0</v>
      </c>
      <c r="H16" s="2681">
        <v>0</v>
      </c>
      <c r="I16" s="2671">
        <f>F16+G16+H16</f>
        <v>2</v>
      </c>
      <c r="J16" s="2682">
        <v>0</v>
      </c>
      <c r="K16" s="2696">
        <v>0</v>
      </c>
      <c r="L16" s="2680">
        <v>8</v>
      </c>
      <c r="M16" s="2681">
        <v>7</v>
      </c>
      <c r="N16" s="2681">
        <v>0</v>
      </c>
      <c r="O16" s="2681">
        <v>0</v>
      </c>
      <c r="P16" s="2683">
        <f t="shared" ref="P16:P39" si="3">SUM(L16:O16)</f>
        <v>15</v>
      </c>
      <c r="Q16" s="2669">
        <v>0</v>
      </c>
      <c r="R16" s="2697" t="s">
        <v>557</v>
      </c>
      <c r="S16" s="2698" t="s">
        <v>557</v>
      </c>
      <c r="T16" s="2699" t="s">
        <v>557</v>
      </c>
      <c r="U16" s="2697" t="s">
        <v>557</v>
      </c>
      <c r="V16" s="2697" t="s">
        <v>557</v>
      </c>
      <c r="W16" s="2697" t="s">
        <v>557</v>
      </c>
      <c r="X16" s="2700" t="s">
        <v>557</v>
      </c>
    </row>
    <row r="17" spans="2:24" s="2635" customFormat="1" ht="16.5" customHeight="1">
      <c r="B17" s="2676"/>
      <c r="C17" s="2677"/>
      <c r="D17" s="2678" t="s">
        <v>559</v>
      </c>
      <c r="E17" s="2679"/>
      <c r="F17" s="2680">
        <v>2</v>
      </c>
      <c r="G17" s="2681">
        <v>0</v>
      </c>
      <c r="H17" s="2681">
        <v>0</v>
      </c>
      <c r="I17" s="2671">
        <f>F17+G17+H17</f>
        <v>2</v>
      </c>
      <c r="J17" s="2682">
        <v>0</v>
      </c>
      <c r="K17" s="2696">
        <v>0</v>
      </c>
      <c r="L17" s="2680">
        <v>2</v>
      </c>
      <c r="M17" s="2681">
        <v>13</v>
      </c>
      <c r="N17" s="2681">
        <v>0</v>
      </c>
      <c r="O17" s="2681">
        <v>8</v>
      </c>
      <c r="P17" s="2683">
        <f t="shared" si="3"/>
        <v>23</v>
      </c>
      <c r="Q17" s="2669">
        <v>0</v>
      </c>
      <c r="R17" s="2697" t="s">
        <v>557</v>
      </c>
      <c r="S17" s="2698" t="s">
        <v>557</v>
      </c>
      <c r="T17" s="2699" t="s">
        <v>557</v>
      </c>
      <c r="U17" s="2697" t="s">
        <v>557</v>
      </c>
      <c r="V17" s="2697" t="s">
        <v>557</v>
      </c>
      <c r="W17" s="2697" t="s">
        <v>557</v>
      </c>
      <c r="X17" s="2700" t="s">
        <v>557</v>
      </c>
    </row>
    <row r="18" spans="2:24" s="2635" customFormat="1" ht="16.5" customHeight="1">
      <c r="B18" s="2676"/>
      <c r="C18" s="2677"/>
      <c r="D18" s="2678" t="s">
        <v>560</v>
      </c>
      <c r="E18" s="2679"/>
      <c r="F18" s="2680">
        <v>2</v>
      </c>
      <c r="G18" s="2681">
        <v>0</v>
      </c>
      <c r="H18" s="2681">
        <v>3</v>
      </c>
      <c r="I18" s="2671">
        <f t="shared" si="1"/>
        <v>5</v>
      </c>
      <c r="J18" s="2682">
        <v>0</v>
      </c>
      <c r="K18" s="2696">
        <v>0</v>
      </c>
      <c r="L18" s="2680">
        <v>13</v>
      </c>
      <c r="M18" s="2681">
        <v>14</v>
      </c>
      <c r="N18" s="2681">
        <v>0</v>
      </c>
      <c r="O18" s="2681">
        <v>6</v>
      </c>
      <c r="P18" s="2683">
        <f t="shared" si="3"/>
        <v>33</v>
      </c>
      <c r="Q18" s="2669">
        <v>0</v>
      </c>
      <c r="R18" s="2697" t="s">
        <v>557</v>
      </c>
      <c r="S18" s="2698" t="s">
        <v>557</v>
      </c>
      <c r="T18" s="2699" t="s">
        <v>557</v>
      </c>
      <c r="U18" s="2697" t="s">
        <v>557</v>
      </c>
      <c r="V18" s="2697" t="s">
        <v>557</v>
      </c>
      <c r="W18" s="2697" t="s">
        <v>557</v>
      </c>
      <c r="X18" s="2700" t="s">
        <v>557</v>
      </c>
    </row>
    <row r="19" spans="2:24" s="2635" customFormat="1" ht="16.5" customHeight="1">
      <c r="B19" s="2676"/>
      <c r="C19" s="2677"/>
      <c r="D19" s="2678" t="s">
        <v>561</v>
      </c>
      <c r="E19" s="2679"/>
      <c r="F19" s="2680">
        <v>2</v>
      </c>
      <c r="G19" s="2681">
        <v>0</v>
      </c>
      <c r="H19" s="2681">
        <v>4</v>
      </c>
      <c r="I19" s="2671">
        <f t="shared" si="1"/>
        <v>6</v>
      </c>
      <c r="J19" s="2682">
        <v>0</v>
      </c>
      <c r="K19" s="2696">
        <v>0</v>
      </c>
      <c r="L19" s="2680">
        <v>0</v>
      </c>
      <c r="M19" s="2681">
        <v>0</v>
      </c>
      <c r="N19" s="2681">
        <v>0</v>
      </c>
      <c r="O19" s="2681">
        <v>0</v>
      </c>
      <c r="P19" s="2683">
        <f t="shared" si="3"/>
        <v>0</v>
      </c>
      <c r="Q19" s="2669">
        <v>0</v>
      </c>
      <c r="R19" s="2697" t="s">
        <v>557</v>
      </c>
      <c r="S19" s="2698" t="s">
        <v>557</v>
      </c>
      <c r="T19" s="2699" t="s">
        <v>557</v>
      </c>
      <c r="U19" s="2697" t="s">
        <v>557</v>
      </c>
      <c r="V19" s="2697" t="s">
        <v>557</v>
      </c>
      <c r="W19" s="2697" t="s">
        <v>557</v>
      </c>
      <c r="X19" s="2700" t="s">
        <v>557</v>
      </c>
    </row>
    <row r="20" spans="2:24" s="2635" customFormat="1" ht="16.5" customHeight="1">
      <c r="B20" s="2676"/>
      <c r="C20" s="2677"/>
      <c r="D20" s="2678" t="s">
        <v>562</v>
      </c>
      <c r="E20" s="2679"/>
      <c r="F20" s="2680">
        <v>6</v>
      </c>
      <c r="G20" s="2681">
        <v>0</v>
      </c>
      <c r="H20" s="2681">
        <v>2</v>
      </c>
      <c r="I20" s="2671">
        <f t="shared" si="1"/>
        <v>8</v>
      </c>
      <c r="J20" s="2682">
        <v>3</v>
      </c>
      <c r="K20" s="2696">
        <v>0</v>
      </c>
      <c r="L20" s="2680">
        <v>43</v>
      </c>
      <c r="M20" s="2681">
        <v>35</v>
      </c>
      <c r="N20" s="2681">
        <v>0</v>
      </c>
      <c r="O20" s="2681">
        <v>1</v>
      </c>
      <c r="P20" s="2683">
        <f t="shared" si="3"/>
        <v>79</v>
      </c>
      <c r="Q20" s="2669">
        <v>0</v>
      </c>
      <c r="R20" s="2697" t="s">
        <v>557</v>
      </c>
      <c r="S20" s="2698" t="s">
        <v>557</v>
      </c>
      <c r="T20" s="2699" t="s">
        <v>557</v>
      </c>
      <c r="U20" s="2697" t="s">
        <v>557</v>
      </c>
      <c r="V20" s="2697" t="s">
        <v>557</v>
      </c>
      <c r="W20" s="2697" t="s">
        <v>557</v>
      </c>
      <c r="X20" s="2700" t="s">
        <v>557</v>
      </c>
    </row>
    <row r="21" spans="2:24" s="2635" customFormat="1" ht="16.5" customHeight="1">
      <c r="B21" s="2676"/>
      <c r="C21" s="2677"/>
      <c r="D21" s="2678" t="s">
        <v>563</v>
      </c>
      <c r="E21" s="2679"/>
      <c r="F21" s="2680">
        <v>4</v>
      </c>
      <c r="G21" s="2681">
        <v>0</v>
      </c>
      <c r="H21" s="2681">
        <v>3</v>
      </c>
      <c r="I21" s="2671">
        <f t="shared" si="1"/>
        <v>7</v>
      </c>
      <c r="J21" s="2682">
        <v>1</v>
      </c>
      <c r="K21" s="2696">
        <v>0</v>
      </c>
      <c r="L21" s="2680">
        <v>0</v>
      </c>
      <c r="M21" s="2681">
        <v>0</v>
      </c>
      <c r="N21" s="2681">
        <v>0</v>
      </c>
      <c r="O21" s="2681">
        <v>0</v>
      </c>
      <c r="P21" s="2683">
        <f t="shared" si="3"/>
        <v>0</v>
      </c>
      <c r="Q21" s="2669">
        <v>0</v>
      </c>
      <c r="R21" s="2697" t="s">
        <v>557</v>
      </c>
      <c r="S21" s="2698" t="s">
        <v>557</v>
      </c>
      <c r="T21" s="2699" t="s">
        <v>557</v>
      </c>
      <c r="U21" s="2697" t="s">
        <v>557</v>
      </c>
      <c r="V21" s="2697" t="s">
        <v>557</v>
      </c>
      <c r="W21" s="2697" t="s">
        <v>557</v>
      </c>
      <c r="X21" s="2700" t="s">
        <v>557</v>
      </c>
    </row>
    <row r="22" spans="2:24" s="2635" customFormat="1" ht="16.5" customHeight="1">
      <c r="B22" s="2676"/>
      <c r="C22" s="2677"/>
      <c r="D22" s="2678" t="s">
        <v>564</v>
      </c>
      <c r="E22" s="2679"/>
      <c r="F22" s="2680">
        <v>2</v>
      </c>
      <c r="G22" s="2681">
        <v>0</v>
      </c>
      <c r="H22" s="2681">
        <v>3</v>
      </c>
      <c r="I22" s="2671">
        <f t="shared" si="1"/>
        <v>5</v>
      </c>
      <c r="J22" s="2682">
        <v>0</v>
      </c>
      <c r="K22" s="2696">
        <v>0</v>
      </c>
      <c r="L22" s="2680">
        <v>0</v>
      </c>
      <c r="M22" s="2681">
        <v>0</v>
      </c>
      <c r="N22" s="2681">
        <v>0</v>
      </c>
      <c r="O22" s="2681">
        <v>0</v>
      </c>
      <c r="P22" s="2683">
        <f t="shared" si="3"/>
        <v>0</v>
      </c>
      <c r="Q22" s="2669">
        <v>0</v>
      </c>
      <c r="R22" s="2697" t="s">
        <v>557</v>
      </c>
      <c r="S22" s="2698" t="s">
        <v>557</v>
      </c>
      <c r="T22" s="2699" t="s">
        <v>557</v>
      </c>
      <c r="U22" s="2697" t="s">
        <v>557</v>
      </c>
      <c r="V22" s="2697" t="s">
        <v>557</v>
      </c>
      <c r="W22" s="2697" t="s">
        <v>557</v>
      </c>
      <c r="X22" s="2700" t="s">
        <v>557</v>
      </c>
    </row>
    <row r="23" spans="2:24" s="2635" customFormat="1" ht="16.5" customHeight="1">
      <c r="B23" s="2676"/>
      <c r="C23" s="2677"/>
      <c r="D23" s="2678" t="s">
        <v>565</v>
      </c>
      <c r="E23" s="2679"/>
      <c r="F23" s="2680">
        <v>7</v>
      </c>
      <c r="G23" s="2681">
        <v>0</v>
      </c>
      <c r="H23" s="2681">
        <v>7</v>
      </c>
      <c r="I23" s="2671">
        <f t="shared" si="1"/>
        <v>14</v>
      </c>
      <c r="J23" s="2682">
        <v>0</v>
      </c>
      <c r="K23" s="2696">
        <v>0</v>
      </c>
      <c r="L23" s="2680">
        <v>254</v>
      </c>
      <c r="M23" s="2681">
        <v>270</v>
      </c>
      <c r="N23" s="2681">
        <v>1</v>
      </c>
      <c r="O23" s="2681">
        <v>55</v>
      </c>
      <c r="P23" s="2683">
        <f t="shared" si="3"/>
        <v>580</v>
      </c>
      <c r="Q23" s="2669">
        <v>0</v>
      </c>
      <c r="R23" s="2697" t="s">
        <v>557</v>
      </c>
      <c r="S23" s="2698" t="s">
        <v>557</v>
      </c>
      <c r="T23" s="2699" t="s">
        <v>557</v>
      </c>
      <c r="U23" s="2697" t="s">
        <v>557</v>
      </c>
      <c r="V23" s="2697" t="s">
        <v>557</v>
      </c>
      <c r="W23" s="2697" t="s">
        <v>557</v>
      </c>
      <c r="X23" s="2700" t="s">
        <v>557</v>
      </c>
    </row>
    <row r="24" spans="2:24" s="2635" customFormat="1" ht="16.5" customHeight="1">
      <c r="B24" s="2676"/>
      <c r="C24" s="2677"/>
      <c r="D24" s="2678" t="s">
        <v>566</v>
      </c>
      <c r="E24" s="2679"/>
      <c r="F24" s="2680">
        <v>7</v>
      </c>
      <c r="G24" s="2681">
        <v>1</v>
      </c>
      <c r="H24" s="2681">
        <v>11</v>
      </c>
      <c r="I24" s="2671">
        <f t="shared" si="1"/>
        <v>19</v>
      </c>
      <c r="J24" s="2682">
        <v>0</v>
      </c>
      <c r="K24" s="2696">
        <v>0</v>
      </c>
      <c r="L24" s="2680">
        <v>498</v>
      </c>
      <c r="M24" s="2681">
        <v>504</v>
      </c>
      <c r="N24" s="2681">
        <v>2</v>
      </c>
      <c r="O24" s="2681">
        <v>99</v>
      </c>
      <c r="P24" s="2683">
        <f t="shared" si="3"/>
        <v>1103</v>
      </c>
      <c r="Q24" s="2669">
        <v>0</v>
      </c>
      <c r="R24" s="2697" t="s">
        <v>557</v>
      </c>
      <c r="S24" s="2698" t="s">
        <v>557</v>
      </c>
      <c r="T24" s="2699" t="s">
        <v>557</v>
      </c>
      <c r="U24" s="2697" t="s">
        <v>557</v>
      </c>
      <c r="V24" s="2697" t="s">
        <v>557</v>
      </c>
      <c r="W24" s="2697" t="s">
        <v>557</v>
      </c>
      <c r="X24" s="2700" t="s">
        <v>557</v>
      </c>
    </row>
    <row r="25" spans="2:24" s="2635" customFormat="1" ht="16.5" customHeight="1">
      <c r="B25" s="2676"/>
      <c r="C25" s="2677"/>
      <c r="D25" s="2678" t="s">
        <v>567</v>
      </c>
      <c r="E25" s="2679"/>
      <c r="F25" s="2680">
        <v>1</v>
      </c>
      <c r="G25" s="2681">
        <v>0</v>
      </c>
      <c r="H25" s="2681">
        <v>2</v>
      </c>
      <c r="I25" s="2671">
        <f t="shared" si="1"/>
        <v>3</v>
      </c>
      <c r="J25" s="2682">
        <v>0</v>
      </c>
      <c r="K25" s="2696">
        <v>0</v>
      </c>
      <c r="L25" s="2680">
        <v>0</v>
      </c>
      <c r="M25" s="2681">
        <v>0</v>
      </c>
      <c r="N25" s="2681">
        <v>0</v>
      </c>
      <c r="O25" s="2681">
        <v>0</v>
      </c>
      <c r="P25" s="2683">
        <f t="shared" si="3"/>
        <v>0</v>
      </c>
      <c r="Q25" s="2669">
        <v>0</v>
      </c>
      <c r="R25" s="2697" t="s">
        <v>557</v>
      </c>
      <c r="S25" s="2698" t="s">
        <v>557</v>
      </c>
      <c r="T25" s="2699" t="s">
        <v>557</v>
      </c>
      <c r="U25" s="2697" t="s">
        <v>557</v>
      </c>
      <c r="V25" s="2697" t="s">
        <v>557</v>
      </c>
      <c r="W25" s="2697" t="s">
        <v>557</v>
      </c>
      <c r="X25" s="2700" t="s">
        <v>557</v>
      </c>
    </row>
    <row r="26" spans="2:24" s="2635" customFormat="1" ht="16.5" customHeight="1">
      <c r="B26" s="2676"/>
      <c r="C26" s="2677"/>
      <c r="D26" s="2678" t="s">
        <v>568</v>
      </c>
      <c r="E26" s="2679"/>
      <c r="F26" s="2680">
        <v>0</v>
      </c>
      <c r="G26" s="2681">
        <v>0</v>
      </c>
      <c r="H26" s="2681">
        <v>2</v>
      </c>
      <c r="I26" s="2671">
        <f t="shared" si="1"/>
        <v>2</v>
      </c>
      <c r="J26" s="2682">
        <v>0</v>
      </c>
      <c r="K26" s="2696">
        <v>0</v>
      </c>
      <c r="L26" s="2680">
        <v>0</v>
      </c>
      <c r="M26" s="2681">
        <v>0</v>
      </c>
      <c r="N26" s="2681">
        <v>0</v>
      </c>
      <c r="O26" s="2681">
        <v>0</v>
      </c>
      <c r="P26" s="2683">
        <f t="shared" si="3"/>
        <v>0</v>
      </c>
      <c r="Q26" s="2669">
        <v>0</v>
      </c>
      <c r="R26" s="2697" t="s">
        <v>557</v>
      </c>
      <c r="S26" s="2698" t="s">
        <v>557</v>
      </c>
      <c r="T26" s="2699" t="s">
        <v>557</v>
      </c>
      <c r="U26" s="2697" t="s">
        <v>557</v>
      </c>
      <c r="V26" s="2697" t="s">
        <v>557</v>
      </c>
      <c r="W26" s="2697" t="s">
        <v>557</v>
      </c>
      <c r="X26" s="2700" t="s">
        <v>557</v>
      </c>
    </row>
    <row r="27" spans="2:24" s="2635" customFormat="1" ht="16.5" customHeight="1">
      <c r="B27" s="2676"/>
      <c r="C27" s="2677"/>
      <c r="D27" s="2678" t="s">
        <v>569</v>
      </c>
      <c r="E27" s="2679"/>
      <c r="F27" s="2680">
        <v>3</v>
      </c>
      <c r="G27" s="2681">
        <v>0</v>
      </c>
      <c r="H27" s="2681">
        <v>2</v>
      </c>
      <c r="I27" s="2671">
        <f t="shared" si="1"/>
        <v>5</v>
      </c>
      <c r="J27" s="2682">
        <v>1</v>
      </c>
      <c r="K27" s="2696">
        <v>0</v>
      </c>
      <c r="L27" s="2680">
        <v>4</v>
      </c>
      <c r="M27" s="2681">
        <v>0</v>
      </c>
      <c r="N27" s="2681">
        <v>0</v>
      </c>
      <c r="O27" s="2681">
        <v>0</v>
      </c>
      <c r="P27" s="2683">
        <f t="shared" si="3"/>
        <v>4</v>
      </c>
      <c r="Q27" s="2669">
        <v>0</v>
      </c>
      <c r="R27" s="2697" t="s">
        <v>557</v>
      </c>
      <c r="S27" s="2698" t="s">
        <v>557</v>
      </c>
      <c r="T27" s="2699" t="s">
        <v>557</v>
      </c>
      <c r="U27" s="2697" t="s">
        <v>557</v>
      </c>
      <c r="V27" s="2697" t="s">
        <v>557</v>
      </c>
      <c r="W27" s="2697" t="s">
        <v>557</v>
      </c>
      <c r="X27" s="2700" t="s">
        <v>557</v>
      </c>
    </row>
    <row r="28" spans="2:24" s="2635" customFormat="1" ht="16.5" customHeight="1">
      <c r="B28" s="2676"/>
      <c r="C28" s="2677"/>
      <c r="D28" s="2678" t="s">
        <v>570</v>
      </c>
      <c r="E28" s="2679"/>
      <c r="F28" s="2680">
        <v>6</v>
      </c>
      <c r="G28" s="2681">
        <v>2</v>
      </c>
      <c r="H28" s="2681">
        <v>3</v>
      </c>
      <c r="I28" s="2671">
        <f t="shared" si="1"/>
        <v>11</v>
      </c>
      <c r="J28" s="2682">
        <v>1</v>
      </c>
      <c r="K28" s="2696">
        <v>0</v>
      </c>
      <c r="L28" s="2680">
        <v>92</v>
      </c>
      <c r="M28" s="2681">
        <v>64</v>
      </c>
      <c r="N28" s="2681">
        <v>8</v>
      </c>
      <c r="O28" s="2681">
        <v>1</v>
      </c>
      <c r="P28" s="2683">
        <f t="shared" si="3"/>
        <v>165</v>
      </c>
      <c r="Q28" s="2669">
        <v>0</v>
      </c>
      <c r="R28" s="2697" t="s">
        <v>557</v>
      </c>
      <c r="S28" s="2698" t="s">
        <v>557</v>
      </c>
      <c r="T28" s="2699" t="s">
        <v>557</v>
      </c>
      <c r="U28" s="2697" t="s">
        <v>557</v>
      </c>
      <c r="V28" s="2697" t="s">
        <v>557</v>
      </c>
      <c r="W28" s="2697" t="s">
        <v>557</v>
      </c>
      <c r="X28" s="2700" t="s">
        <v>557</v>
      </c>
    </row>
    <row r="29" spans="2:24" s="2635" customFormat="1" ht="16.5" customHeight="1">
      <c r="B29" s="2676"/>
      <c r="C29" s="2677"/>
      <c r="D29" s="2678" t="s">
        <v>571</v>
      </c>
      <c r="E29" s="2679"/>
      <c r="F29" s="2680">
        <v>1</v>
      </c>
      <c r="G29" s="2681">
        <v>0</v>
      </c>
      <c r="H29" s="2681">
        <v>1</v>
      </c>
      <c r="I29" s="2671">
        <f t="shared" si="1"/>
        <v>2</v>
      </c>
      <c r="J29" s="2682">
        <v>0</v>
      </c>
      <c r="K29" s="2696">
        <v>0</v>
      </c>
      <c r="L29" s="2680">
        <v>7</v>
      </c>
      <c r="M29" s="2681">
        <v>15</v>
      </c>
      <c r="N29" s="2681">
        <v>2</v>
      </c>
      <c r="O29" s="2681">
        <v>0</v>
      </c>
      <c r="P29" s="2683">
        <f t="shared" si="3"/>
        <v>24</v>
      </c>
      <c r="Q29" s="2669">
        <v>0</v>
      </c>
      <c r="R29" s="2697" t="s">
        <v>557</v>
      </c>
      <c r="S29" s="2698" t="s">
        <v>557</v>
      </c>
      <c r="T29" s="2699" t="s">
        <v>557</v>
      </c>
      <c r="U29" s="2697" t="s">
        <v>557</v>
      </c>
      <c r="V29" s="2697" t="s">
        <v>557</v>
      </c>
      <c r="W29" s="2697" t="s">
        <v>557</v>
      </c>
      <c r="X29" s="2700" t="s">
        <v>557</v>
      </c>
    </row>
    <row r="30" spans="2:24" s="2635" customFormat="1" ht="16.5" customHeight="1">
      <c r="B30" s="2676"/>
      <c r="C30" s="2677"/>
      <c r="D30" s="2678" t="s">
        <v>572</v>
      </c>
      <c r="E30" s="2679"/>
      <c r="F30" s="2680">
        <v>1</v>
      </c>
      <c r="G30" s="2681">
        <v>0</v>
      </c>
      <c r="H30" s="2681">
        <v>6</v>
      </c>
      <c r="I30" s="2671">
        <f t="shared" si="1"/>
        <v>7</v>
      </c>
      <c r="J30" s="2682">
        <v>0</v>
      </c>
      <c r="K30" s="2696">
        <v>0</v>
      </c>
      <c r="L30" s="2680">
        <v>756</v>
      </c>
      <c r="M30" s="2681">
        <v>766</v>
      </c>
      <c r="N30" s="2681">
        <v>0</v>
      </c>
      <c r="O30" s="2681">
        <v>179</v>
      </c>
      <c r="P30" s="2683">
        <f t="shared" si="3"/>
        <v>1701</v>
      </c>
      <c r="Q30" s="2669">
        <v>0</v>
      </c>
      <c r="R30" s="2701" t="s">
        <v>557</v>
      </c>
      <c r="S30" s="2702" t="s">
        <v>557</v>
      </c>
      <c r="T30" s="2703" t="s">
        <v>557</v>
      </c>
      <c r="U30" s="2701" t="s">
        <v>557</v>
      </c>
      <c r="V30" s="2701" t="s">
        <v>557</v>
      </c>
      <c r="W30" s="2701" t="s">
        <v>557</v>
      </c>
      <c r="X30" s="2700" t="s">
        <v>557</v>
      </c>
    </row>
    <row r="31" spans="2:24" s="2635" customFormat="1" ht="16.5" customHeight="1">
      <c r="B31" s="2676"/>
      <c r="C31" s="2677"/>
      <c r="D31" s="2678" t="s">
        <v>573</v>
      </c>
      <c r="E31" s="2679"/>
      <c r="F31" s="2680">
        <v>9</v>
      </c>
      <c r="G31" s="2681">
        <v>0</v>
      </c>
      <c r="H31" s="2681">
        <v>11</v>
      </c>
      <c r="I31" s="2671">
        <f t="shared" si="1"/>
        <v>20</v>
      </c>
      <c r="J31" s="2682">
        <v>0</v>
      </c>
      <c r="K31" s="2696">
        <v>0</v>
      </c>
      <c r="L31" s="2680">
        <v>460</v>
      </c>
      <c r="M31" s="2681">
        <v>468</v>
      </c>
      <c r="N31" s="2681">
        <v>0</v>
      </c>
      <c r="O31" s="2681">
        <v>129</v>
      </c>
      <c r="P31" s="2683">
        <f t="shared" si="3"/>
        <v>1057</v>
      </c>
      <c r="Q31" s="2669">
        <v>0</v>
      </c>
      <c r="R31" s="2701" t="s">
        <v>557</v>
      </c>
      <c r="S31" s="2702" t="s">
        <v>557</v>
      </c>
      <c r="T31" s="2703" t="s">
        <v>557</v>
      </c>
      <c r="U31" s="2701" t="s">
        <v>557</v>
      </c>
      <c r="V31" s="2701" t="s">
        <v>557</v>
      </c>
      <c r="W31" s="2701" t="s">
        <v>557</v>
      </c>
      <c r="X31" s="2700" t="s">
        <v>557</v>
      </c>
    </row>
    <row r="32" spans="2:24" s="2635" customFormat="1" ht="16.5" customHeight="1">
      <c r="B32" s="2676"/>
      <c r="C32" s="2677"/>
      <c r="D32" s="2678" t="s">
        <v>574</v>
      </c>
      <c r="E32" s="2679"/>
      <c r="F32" s="2680">
        <v>0</v>
      </c>
      <c r="G32" s="2681">
        <v>0</v>
      </c>
      <c r="H32" s="2681">
        <v>0</v>
      </c>
      <c r="I32" s="2671">
        <f t="shared" si="1"/>
        <v>0</v>
      </c>
      <c r="J32" s="2682">
        <v>0</v>
      </c>
      <c r="K32" s="2696">
        <v>0</v>
      </c>
      <c r="L32" s="2680">
        <v>0</v>
      </c>
      <c r="M32" s="2681">
        <v>0</v>
      </c>
      <c r="N32" s="2681">
        <v>0</v>
      </c>
      <c r="O32" s="2681">
        <v>0</v>
      </c>
      <c r="P32" s="2683">
        <f t="shared" si="3"/>
        <v>0</v>
      </c>
      <c r="Q32" s="2669">
        <v>0</v>
      </c>
      <c r="R32" s="2701" t="s">
        <v>557</v>
      </c>
      <c r="S32" s="2702" t="s">
        <v>557</v>
      </c>
      <c r="T32" s="2703" t="s">
        <v>557</v>
      </c>
      <c r="U32" s="2701" t="s">
        <v>557</v>
      </c>
      <c r="V32" s="2701" t="s">
        <v>557</v>
      </c>
      <c r="W32" s="2701" t="s">
        <v>557</v>
      </c>
      <c r="X32" s="2700" t="s">
        <v>557</v>
      </c>
    </row>
    <row r="33" spans="2:24" s="2635" customFormat="1" ht="16.5" customHeight="1">
      <c r="B33" s="2676"/>
      <c r="C33" s="2677"/>
      <c r="D33" s="2678" t="s">
        <v>575</v>
      </c>
      <c r="E33" s="2679"/>
      <c r="F33" s="2680">
        <v>3</v>
      </c>
      <c r="G33" s="2681">
        <v>0</v>
      </c>
      <c r="H33" s="2681">
        <v>3</v>
      </c>
      <c r="I33" s="2671">
        <f t="shared" si="1"/>
        <v>6</v>
      </c>
      <c r="J33" s="2682">
        <v>2</v>
      </c>
      <c r="K33" s="2696">
        <v>0</v>
      </c>
      <c r="L33" s="2680">
        <v>1</v>
      </c>
      <c r="M33" s="2681">
        <v>1</v>
      </c>
      <c r="N33" s="2681">
        <v>0</v>
      </c>
      <c r="O33" s="2681">
        <v>1</v>
      </c>
      <c r="P33" s="2683">
        <f t="shared" si="3"/>
        <v>3</v>
      </c>
      <c r="Q33" s="2669">
        <v>0</v>
      </c>
      <c r="R33" s="2701" t="s">
        <v>557</v>
      </c>
      <c r="S33" s="2702" t="s">
        <v>557</v>
      </c>
      <c r="T33" s="2703" t="s">
        <v>557</v>
      </c>
      <c r="U33" s="2701" t="s">
        <v>557</v>
      </c>
      <c r="V33" s="2701" t="s">
        <v>557</v>
      </c>
      <c r="W33" s="2701" t="s">
        <v>557</v>
      </c>
      <c r="X33" s="2700" t="s">
        <v>557</v>
      </c>
    </row>
    <row r="34" spans="2:24" s="2635" customFormat="1" ht="16.5" customHeight="1">
      <c r="B34" s="2676"/>
      <c r="C34" s="2677"/>
      <c r="D34" s="2678" t="s">
        <v>576</v>
      </c>
      <c r="E34" s="2679"/>
      <c r="F34" s="2680">
        <v>2</v>
      </c>
      <c r="G34" s="2681">
        <v>0</v>
      </c>
      <c r="H34" s="2681">
        <v>3</v>
      </c>
      <c r="I34" s="2671">
        <f t="shared" si="1"/>
        <v>5</v>
      </c>
      <c r="J34" s="2682">
        <v>0</v>
      </c>
      <c r="K34" s="2696">
        <v>0</v>
      </c>
      <c r="L34" s="2680">
        <v>34</v>
      </c>
      <c r="M34" s="2681">
        <v>33</v>
      </c>
      <c r="N34" s="2681">
        <v>3</v>
      </c>
      <c r="O34" s="2681">
        <v>23</v>
      </c>
      <c r="P34" s="2683">
        <f t="shared" si="3"/>
        <v>93</v>
      </c>
      <c r="Q34" s="2669">
        <v>0</v>
      </c>
      <c r="R34" s="2701" t="s">
        <v>557</v>
      </c>
      <c r="S34" s="2702" t="s">
        <v>557</v>
      </c>
      <c r="T34" s="2703" t="s">
        <v>557</v>
      </c>
      <c r="U34" s="2701" t="s">
        <v>557</v>
      </c>
      <c r="V34" s="2701" t="s">
        <v>557</v>
      </c>
      <c r="W34" s="2701" t="s">
        <v>557</v>
      </c>
      <c r="X34" s="2700" t="s">
        <v>557</v>
      </c>
    </row>
    <row r="35" spans="2:24" s="2635" customFormat="1" ht="16.5" customHeight="1">
      <c r="B35" s="2676"/>
      <c r="C35" s="2677"/>
      <c r="D35" s="2678" t="s">
        <v>577</v>
      </c>
      <c r="E35" s="2679"/>
      <c r="F35" s="2680">
        <v>3</v>
      </c>
      <c r="G35" s="2681">
        <v>0</v>
      </c>
      <c r="H35" s="2681">
        <v>5</v>
      </c>
      <c r="I35" s="2671">
        <f t="shared" si="1"/>
        <v>8</v>
      </c>
      <c r="J35" s="2682">
        <v>0</v>
      </c>
      <c r="K35" s="2696">
        <v>0</v>
      </c>
      <c r="L35" s="2680">
        <v>97</v>
      </c>
      <c r="M35" s="2681">
        <v>101</v>
      </c>
      <c r="N35" s="2681">
        <v>0</v>
      </c>
      <c r="O35" s="2681">
        <v>37</v>
      </c>
      <c r="P35" s="2683">
        <f t="shared" si="3"/>
        <v>235</v>
      </c>
      <c r="Q35" s="2669">
        <v>0</v>
      </c>
      <c r="R35" s="2701" t="s">
        <v>557</v>
      </c>
      <c r="S35" s="2702" t="s">
        <v>557</v>
      </c>
      <c r="T35" s="2703" t="s">
        <v>557</v>
      </c>
      <c r="U35" s="2701" t="s">
        <v>557</v>
      </c>
      <c r="V35" s="2701" t="s">
        <v>557</v>
      </c>
      <c r="W35" s="2701" t="s">
        <v>557</v>
      </c>
      <c r="X35" s="2700" t="s">
        <v>557</v>
      </c>
    </row>
    <row r="36" spans="2:24" s="2635" customFormat="1" ht="16.5" customHeight="1">
      <c r="B36" s="2676"/>
      <c r="C36" s="2677"/>
      <c r="D36" s="2678" t="s">
        <v>578</v>
      </c>
      <c r="E36" s="2679"/>
      <c r="F36" s="2680">
        <v>3</v>
      </c>
      <c r="G36" s="2681">
        <v>1</v>
      </c>
      <c r="H36" s="2681">
        <v>3</v>
      </c>
      <c r="I36" s="2671">
        <f t="shared" si="1"/>
        <v>7</v>
      </c>
      <c r="J36" s="2682">
        <v>0</v>
      </c>
      <c r="K36" s="2696">
        <v>0</v>
      </c>
      <c r="L36" s="2680">
        <v>28</v>
      </c>
      <c r="M36" s="2681">
        <v>31</v>
      </c>
      <c r="N36" s="2681">
        <v>0</v>
      </c>
      <c r="O36" s="2681">
        <v>0</v>
      </c>
      <c r="P36" s="2683">
        <f t="shared" si="3"/>
        <v>59</v>
      </c>
      <c r="Q36" s="2669">
        <v>0</v>
      </c>
      <c r="R36" s="2701" t="s">
        <v>557</v>
      </c>
      <c r="S36" s="2702" t="s">
        <v>557</v>
      </c>
      <c r="T36" s="2703" t="s">
        <v>557</v>
      </c>
      <c r="U36" s="2701" t="s">
        <v>557</v>
      </c>
      <c r="V36" s="2701" t="s">
        <v>557</v>
      </c>
      <c r="W36" s="2701" t="s">
        <v>557</v>
      </c>
      <c r="X36" s="2700" t="s">
        <v>557</v>
      </c>
    </row>
    <row r="37" spans="2:24" s="2635" customFormat="1" ht="16.5" customHeight="1">
      <c r="B37" s="2676"/>
      <c r="C37" s="2677"/>
      <c r="D37" s="2678" t="s">
        <v>579</v>
      </c>
      <c r="E37" s="2679"/>
      <c r="F37" s="2680">
        <v>6</v>
      </c>
      <c r="G37" s="2681">
        <v>1</v>
      </c>
      <c r="H37" s="2681">
        <v>6</v>
      </c>
      <c r="I37" s="2671">
        <f t="shared" si="1"/>
        <v>13</v>
      </c>
      <c r="J37" s="2682">
        <v>0</v>
      </c>
      <c r="K37" s="2696">
        <v>0</v>
      </c>
      <c r="L37" s="2680">
        <v>5</v>
      </c>
      <c r="M37" s="2681">
        <v>6</v>
      </c>
      <c r="N37" s="2681">
        <v>0</v>
      </c>
      <c r="O37" s="2681">
        <v>2</v>
      </c>
      <c r="P37" s="2683">
        <f t="shared" si="3"/>
        <v>13</v>
      </c>
      <c r="Q37" s="2669">
        <v>0</v>
      </c>
      <c r="R37" s="2701" t="s">
        <v>557</v>
      </c>
      <c r="S37" s="2702" t="s">
        <v>557</v>
      </c>
      <c r="T37" s="2703" t="s">
        <v>557</v>
      </c>
      <c r="U37" s="2701" t="s">
        <v>557</v>
      </c>
      <c r="V37" s="2701" t="s">
        <v>557</v>
      </c>
      <c r="W37" s="2701" t="s">
        <v>557</v>
      </c>
      <c r="X37" s="2700" t="s">
        <v>557</v>
      </c>
    </row>
    <row r="38" spans="2:24" s="2635" customFormat="1" ht="16.5" customHeight="1">
      <c r="B38" s="2676"/>
      <c r="C38" s="2677"/>
      <c r="D38" s="2678" t="s">
        <v>580</v>
      </c>
      <c r="E38" s="2679"/>
      <c r="F38" s="2680">
        <v>13</v>
      </c>
      <c r="G38" s="2681">
        <v>1</v>
      </c>
      <c r="H38" s="2681">
        <v>10</v>
      </c>
      <c r="I38" s="2671">
        <f t="shared" si="1"/>
        <v>24</v>
      </c>
      <c r="J38" s="2682">
        <v>0</v>
      </c>
      <c r="K38" s="2696">
        <v>0</v>
      </c>
      <c r="L38" s="2680">
        <v>128</v>
      </c>
      <c r="M38" s="2681">
        <v>119</v>
      </c>
      <c r="N38" s="2681">
        <v>2</v>
      </c>
      <c r="O38" s="2681">
        <v>27</v>
      </c>
      <c r="P38" s="2683">
        <f t="shared" si="3"/>
        <v>276</v>
      </c>
      <c r="Q38" s="2669">
        <v>0</v>
      </c>
      <c r="R38" s="2701" t="s">
        <v>557</v>
      </c>
      <c r="S38" s="2702" t="s">
        <v>557</v>
      </c>
      <c r="T38" s="2703" t="s">
        <v>557</v>
      </c>
      <c r="U38" s="2701" t="s">
        <v>557</v>
      </c>
      <c r="V38" s="2701" t="s">
        <v>557</v>
      </c>
      <c r="W38" s="2701" t="s">
        <v>557</v>
      </c>
      <c r="X38" s="2700" t="s">
        <v>557</v>
      </c>
    </row>
    <row r="39" spans="2:24" s="2635" customFormat="1" ht="16.5" customHeight="1">
      <c r="B39" s="2676"/>
      <c r="C39" s="2677"/>
      <c r="D39" s="2678" t="s">
        <v>581</v>
      </c>
      <c r="E39" s="2679"/>
      <c r="F39" s="2680">
        <v>0</v>
      </c>
      <c r="G39" s="2681">
        <v>0</v>
      </c>
      <c r="H39" s="2681">
        <v>1</v>
      </c>
      <c r="I39" s="2671">
        <f t="shared" si="1"/>
        <v>1</v>
      </c>
      <c r="J39" s="2682">
        <v>0</v>
      </c>
      <c r="K39" s="2696">
        <v>0</v>
      </c>
      <c r="L39" s="2680">
        <v>34</v>
      </c>
      <c r="M39" s="2681">
        <v>34</v>
      </c>
      <c r="N39" s="2681">
        <v>0</v>
      </c>
      <c r="O39" s="2681">
        <v>0</v>
      </c>
      <c r="P39" s="2683">
        <f t="shared" si="3"/>
        <v>68</v>
      </c>
      <c r="Q39" s="2669">
        <v>0</v>
      </c>
      <c r="R39" s="2701" t="s">
        <v>557</v>
      </c>
      <c r="S39" s="2702" t="s">
        <v>557</v>
      </c>
      <c r="T39" s="2703" t="s">
        <v>557</v>
      </c>
      <c r="U39" s="2701" t="s">
        <v>557</v>
      </c>
      <c r="V39" s="2701" t="s">
        <v>557</v>
      </c>
      <c r="W39" s="2701" t="s">
        <v>557</v>
      </c>
      <c r="X39" s="2700" t="s">
        <v>557</v>
      </c>
    </row>
    <row r="40" spans="2:24" s="2635" customFormat="1" ht="16.5" customHeight="1">
      <c r="B40" s="2704"/>
      <c r="C40" s="2705"/>
      <c r="D40" s="2688" t="s">
        <v>554</v>
      </c>
      <c r="E40" s="2706"/>
      <c r="F40" s="2707">
        <f>SUM(F15:F39)</f>
        <v>104</v>
      </c>
      <c r="G40" s="2708">
        <f>SUM(G15:G39)</f>
        <v>7</v>
      </c>
      <c r="H40" s="2708">
        <f>SUM(H15:H39)</f>
        <v>98</v>
      </c>
      <c r="I40" s="2709">
        <f>SUM(F40:H40)</f>
        <v>209</v>
      </c>
      <c r="J40" s="2710">
        <f t="shared" ref="J40:P40" si="4">SUM(J15:J39)</f>
        <v>8</v>
      </c>
      <c r="K40" s="2711">
        <f t="shared" si="4"/>
        <v>0</v>
      </c>
      <c r="L40" s="2712">
        <f>SUM(L15:L39)</f>
        <v>2483</v>
      </c>
      <c r="M40" s="2713">
        <f>SUM(M15:M39)</f>
        <v>2499</v>
      </c>
      <c r="N40" s="2713">
        <f t="shared" si="4"/>
        <v>19</v>
      </c>
      <c r="O40" s="2713">
        <f t="shared" si="4"/>
        <v>582</v>
      </c>
      <c r="P40" s="2714">
        <f t="shared" si="4"/>
        <v>5583</v>
      </c>
      <c r="Q40" s="2715">
        <f>SUM(Q15:Q39)</f>
        <v>0</v>
      </c>
      <c r="R40" s="2716" t="s">
        <v>557</v>
      </c>
      <c r="S40" s="2717" t="s">
        <v>557</v>
      </c>
      <c r="T40" s="2718" t="s">
        <v>557</v>
      </c>
      <c r="U40" s="2716" t="s">
        <v>557</v>
      </c>
      <c r="V40" s="2716" t="s">
        <v>557</v>
      </c>
      <c r="W40" s="2716" t="s">
        <v>557</v>
      </c>
      <c r="X40" s="2719" t="s">
        <v>557</v>
      </c>
    </row>
    <row r="41" spans="2:24" s="2635" customFormat="1" ht="21.75" customHeight="1" thickBot="1">
      <c r="B41" s="2720" t="s">
        <v>582</v>
      </c>
      <c r="C41" s="2721"/>
      <c r="D41" s="2721"/>
      <c r="E41" s="2722"/>
      <c r="F41" s="2723">
        <f>F14+F40</f>
        <v>648</v>
      </c>
      <c r="G41" s="2723">
        <f>G14+G40</f>
        <v>64</v>
      </c>
      <c r="H41" s="2724">
        <f>H14+H40</f>
        <v>702</v>
      </c>
      <c r="I41" s="2725">
        <f t="shared" ref="I41:X41" si="5">I14+I40</f>
        <v>1414</v>
      </c>
      <c r="J41" s="2726">
        <f t="shared" si="5"/>
        <v>70</v>
      </c>
      <c r="K41" s="2727">
        <f t="shared" si="5"/>
        <v>1</v>
      </c>
      <c r="L41" s="2723">
        <f>L14+L40</f>
        <v>7880</v>
      </c>
      <c r="M41" s="2726">
        <f t="shared" si="5"/>
        <v>8012</v>
      </c>
      <c r="N41" s="2724">
        <f t="shared" si="5"/>
        <v>264</v>
      </c>
      <c r="O41" s="2724">
        <f t="shared" si="5"/>
        <v>1997</v>
      </c>
      <c r="P41" s="2724">
        <f t="shared" si="5"/>
        <v>18153</v>
      </c>
      <c r="Q41" s="2723">
        <f t="shared" si="5"/>
        <v>75</v>
      </c>
      <c r="R41" s="2724">
        <f t="shared" si="5"/>
        <v>72</v>
      </c>
      <c r="S41" s="2725">
        <f t="shared" si="5"/>
        <v>79</v>
      </c>
      <c r="T41" s="2726">
        <f t="shared" si="5"/>
        <v>7</v>
      </c>
      <c r="U41" s="2724">
        <f t="shared" si="5"/>
        <v>7</v>
      </c>
      <c r="V41" s="2724">
        <f t="shared" si="5"/>
        <v>7</v>
      </c>
      <c r="W41" s="2724">
        <f t="shared" si="5"/>
        <v>269</v>
      </c>
      <c r="X41" s="2728">
        <f t="shared" si="5"/>
        <v>205</v>
      </c>
    </row>
    <row r="42" spans="2:24" s="2635" customFormat="1" ht="16.5" customHeight="1">
      <c r="B42" s="2637"/>
      <c r="C42" s="2637"/>
      <c r="D42" s="2637"/>
      <c r="E42" s="2637"/>
      <c r="F42" s="2637"/>
      <c r="G42" s="2637"/>
      <c r="H42" s="2637"/>
      <c r="I42" s="2637"/>
      <c r="J42" s="2637"/>
      <c r="K42" s="2637"/>
      <c r="L42" s="2637"/>
      <c r="M42" s="2637"/>
      <c r="N42" s="2637"/>
      <c r="O42" s="2637"/>
      <c r="P42" s="2637"/>
      <c r="Q42" s="2637"/>
      <c r="R42" s="2637"/>
      <c r="S42" s="2637"/>
      <c r="T42" s="2637"/>
      <c r="U42" s="2637"/>
      <c r="V42" s="2637"/>
      <c r="W42" s="2637"/>
      <c r="X42" s="2637"/>
    </row>
    <row r="43" spans="2:24" s="2635" customFormat="1" ht="16.5" customHeight="1">
      <c r="B43" s="2637"/>
      <c r="C43" s="2637"/>
      <c r="D43" s="2637"/>
      <c r="E43" s="2637"/>
      <c r="F43" s="2637"/>
      <c r="G43" s="2637"/>
      <c r="H43" s="2637"/>
      <c r="I43" s="2637"/>
      <c r="J43" s="2637"/>
      <c r="K43" s="2637"/>
      <c r="L43" s="2637"/>
      <c r="M43" s="2637"/>
      <c r="N43" s="2637"/>
      <c r="O43" s="2637"/>
      <c r="P43" s="2637"/>
      <c r="Q43" s="2637"/>
      <c r="R43" s="2637"/>
      <c r="S43" s="2637"/>
      <c r="T43" s="2637"/>
      <c r="U43" s="2637"/>
      <c r="V43" s="2637"/>
      <c r="W43" s="2637"/>
      <c r="X43" s="2637"/>
    </row>
    <row r="44" spans="2:24" s="2635" customFormat="1" ht="16.5" customHeight="1">
      <c r="B44" s="2637"/>
      <c r="C44" s="2637"/>
      <c r="D44" s="2637"/>
      <c r="E44" s="2637"/>
      <c r="F44" s="2637"/>
      <c r="G44" s="2637"/>
      <c r="H44" s="2637"/>
      <c r="I44" s="2637"/>
      <c r="J44" s="2637"/>
      <c r="K44" s="2637"/>
      <c r="L44" s="2637"/>
      <c r="M44" s="2637"/>
      <c r="N44" s="2637"/>
      <c r="O44" s="2637"/>
      <c r="P44" s="2637"/>
      <c r="Q44" s="2637"/>
      <c r="R44" s="2637"/>
      <c r="S44" s="2637"/>
      <c r="T44" s="2637"/>
      <c r="U44" s="2637"/>
      <c r="V44" s="2637"/>
      <c r="W44" s="2637"/>
      <c r="X44" s="2637"/>
    </row>
    <row r="45" spans="2:24" s="2635" customFormat="1" ht="16.5" customHeight="1">
      <c r="B45" s="2637"/>
      <c r="C45" s="2637"/>
      <c r="D45" s="2637"/>
      <c r="E45" s="2637"/>
      <c r="F45" s="2637"/>
      <c r="G45" s="2637"/>
      <c r="H45" s="2637"/>
      <c r="I45" s="2637"/>
      <c r="J45" s="2637"/>
      <c r="K45" s="2637"/>
      <c r="L45" s="2637"/>
      <c r="M45" s="2637"/>
      <c r="N45" s="2637"/>
      <c r="O45" s="2637"/>
      <c r="P45" s="2637"/>
      <c r="Q45" s="2637"/>
      <c r="R45" s="2637"/>
      <c r="S45" s="2637"/>
      <c r="T45" s="2637"/>
      <c r="U45" s="2637"/>
      <c r="V45" s="2637"/>
      <c r="W45" s="2637"/>
      <c r="X45" s="2637"/>
    </row>
    <row r="46" spans="2:24" s="2635" customFormat="1" ht="16.5" customHeight="1">
      <c r="B46" s="2637"/>
      <c r="C46" s="2637"/>
      <c r="D46" s="2637"/>
      <c r="E46" s="2637"/>
      <c r="F46" s="2637"/>
      <c r="G46" s="2637"/>
      <c r="H46" s="2637"/>
      <c r="I46" s="2637"/>
      <c r="J46" s="2637"/>
      <c r="K46" s="2637"/>
      <c r="L46" s="2637"/>
      <c r="M46" s="2637"/>
      <c r="N46" s="2637"/>
      <c r="O46" s="2637"/>
      <c r="P46" s="2637"/>
      <c r="Q46" s="2637"/>
      <c r="R46" s="2637"/>
      <c r="S46" s="2637"/>
      <c r="T46" s="2637"/>
      <c r="U46" s="2637"/>
      <c r="V46" s="2637"/>
      <c r="W46" s="2637"/>
      <c r="X46" s="2637"/>
    </row>
    <row r="47" spans="2:24" s="2635" customFormat="1" ht="16.5" customHeight="1">
      <c r="B47" s="2637"/>
      <c r="C47" s="2637"/>
      <c r="D47" s="2637"/>
      <c r="E47" s="2637"/>
      <c r="F47" s="2637"/>
      <c r="G47" s="2637"/>
      <c r="H47" s="2637"/>
      <c r="I47" s="2637"/>
      <c r="J47" s="2637"/>
      <c r="K47" s="2637"/>
      <c r="L47" s="2637"/>
      <c r="M47" s="2637"/>
      <c r="N47" s="2637"/>
      <c r="O47" s="2637"/>
      <c r="P47" s="2637">
        <v>0</v>
      </c>
      <c r="Q47" s="2637">
        <v>0</v>
      </c>
      <c r="R47" s="2637"/>
      <c r="S47" s="2637"/>
      <c r="T47" s="2637"/>
      <c r="U47" s="2637"/>
      <c r="V47" s="2637"/>
      <c r="W47" s="2637"/>
      <c r="X47" s="2637"/>
    </row>
    <row r="48" spans="2:24" s="2635" customFormat="1" ht="16.5" customHeight="1">
      <c r="B48" s="2637"/>
      <c r="C48" s="2637"/>
      <c r="D48" s="2637"/>
      <c r="E48" s="2637"/>
      <c r="F48" s="2637"/>
      <c r="G48" s="2637"/>
      <c r="H48" s="2637"/>
      <c r="I48" s="2637"/>
      <c r="J48" s="2637"/>
      <c r="K48" s="2637"/>
      <c r="L48" s="2637"/>
      <c r="M48" s="2637"/>
      <c r="N48" s="2637"/>
      <c r="O48" s="2637"/>
      <c r="P48" s="2637"/>
      <c r="Q48" s="2637"/>
      <c r="R48" s="2637"/>
      <c r="S48" s="2637"/>
      <c r="T48" s="2637"/>
      <c r="U48" s="2637"/>
      <c r="V48" s="2637"/>
      <c r="W48" s="2637"/>
      <c r="X48" s="2637"/>
    </row>
    <row r="49" spans="2:24" s="2635" customFormat="1" ht="16.5" customHeight="1">
      <c r="B49" s="2637"/>
      <c r="C49" s="2637"/>
      <c r="D49" s="2637"/>
      <c r="E49" s="2637"/>
      <c r="F49" s="2637"/>
      <c r="G49" s="2637"/>
      <c r="H49" s="2637"/>
      <c r="I49" s="2637"/>
      <c r="J49" s="2637"/>
      <c r="K49" s="2637"/>
      <c r="L49" s="2637"/>
      <c r="M49" s="2637"/>
      <c r="N49" s="2637"/>
      <c r="O49" s="2637"/>
      <c r="P49" s="2637">
        <v>0</v>
      </c>
      <c r="Q49" s="2637">
        <v>0</v>
      </c>
      <c r="R49" s="2637"/>
      <c r="S49" s="2637"/>
      <c r="T49" s="2637"/>
      <c r="U49" s="2637"/>
      <c r="V49" s="2637"/>
      <c r="W49" s="2637"/>
      <c r="X49" s="2637"/>
    </row>
    <row r="50" spans="2:24" s="2730" customFormat="1" ht="16.5" customHeight="1">
      <c r="B50" s="2729"/>
      <c r="C50" s="2729"/>
      <c r="D50" s="2729"/>
      <c r="E50" s="2729"/>
      <c r="F50" s="2729"/>
      <c r="G50" s="2729"/>
      <c r="H50" s="2729"/>
      <c r="I50" s="2729"/>
      <c r="J50" s="2729"/>
      <c r="K50" s="2729"/>
      <c r="L50" s="2729"/>
      <c r="M50" s="2729"/>
      <c r="N50" s="2729"/>
      <c r="O50" s="2729"/>
      <c r="P50" s="2729"/>
      <c r="Q50" s="2729"/>
      <c r="R50" s="2729"/>
      <c r="S50" s="2729"/>
      <c r="T50" s="2729"/>
      <c r="U50" s="2729"/>
      <c r="V50" s="2729"/>
      <c r="W50" s="2729"/>
      <c r="X50" s="2729"/>
    </row>
    <row r="51" spans="2:24" s="2730" customFormat="1" ht="16.5" customHeight="1">
      <c r="B51" s="2729"/>
      <c r="C51" s="2729"/>
      <c r="D51" s="2729"/>
      <c r="E51" s="2729"/>
      <c r="F51" s="2729"/>
      <c r="G51" s="2729"/>
      <c r="H51" s="2729"/>
      <c r="I51" s="2729"/>
      <c r="J51" s="2729"/>
      <c r="K51" s="2729"/>
      <c r="L51" s="2729"/>
      <c r="M51" s="2729"/>
      <c r="N51" s="2729"/>
      <c r="O51" s="2729"/>
      <c r="P51" s="2729">
        <v>0</v>
      </c>
      <c r="Q51" s="2729">
        <v>0</v>
      </c>
      <c r="R51" s="2729"/>
      <c r="S51" s="2729"/>
      <c r="T51" s="2729"/>
      <c r="U51" s="2729"/>
      <c r="V51" s="2729"/>
      <c r="W51" s="2729"/>
      <c r="X51" s="2729"/>
    </row>
    <row r="52" spans="2:24" s="2730" customFormat="1" ht="16.5" customHeight="1">
      <c r="B52" s="2729"/>
      <c r="C52" s="2729"/>
      <c r="D52" s="2729"/>
      <c r="E52" s="2729"/>
      <c r="F52" s="2729"/>
      <c r="G52" s="2729"/>
      <c r="H52" s="2729"/>
      <c r="I52" s="2729"/>
      <c r="J52" s="2729"/>
      <c r="K52" s="2729"/>
      <c r="L52" s="2729"/>
      <c r="M52" s="2729"/>
      <c r="N52" s="2729"/>
      <c r="O52" s="2729"/>
      <c r="P52" s="2729"/>
      <c r="Q52" s="2729"/>
      <c r="R52" s="2729"/>
      <c r="S52" s="2729"/>
      <c r="T52" s="2729"/>
      <c r="U52" s="2729"/>
      <c r="V52" s="2729"/>
      <c r="W52" s="2729"/>
      <c r="X52" s="2729"/>
    </row>
    <row r="53" spans="2:24" s="2730" customFormat="1" ht="16.5" customHeight="1">
      <c r="B53" s="2729"/>
      <c r="C53" s="2729"/>
      <c r="D53" s="2729"/>
      <c r="E53" s="2729"/>
      <c r="F53" s="2729"/>
      <c r="G53" s="2729"/>
      <c r="H53" s="2729"/>
      <c r="I53" s="2729"/>
      <c r="J53" s="2729"/>
      <c r="K53" s="2729"/>
      <c r="L53" s="2729"/>
      <c r="M53" s="2729"/>
      <c r="N53" s="2729"/>
      <c r="O53" s="2729"/>
      <c r="P53" s="2729"/>
      <c r="Q53" s="2729"/>
      <c r="R53" s="2729"/>
      <c r="S53" s="2729"/>
      <c r="T53" s="2729"/>
      <c r="U53" s="2729"/>
      <c r="V53" s="2729"/>
      <c r="W53" s="2729"/>
      <c r="X53" s="2729"/>
    </row>
    <row r="54" spans="2:24" s="2730" customFormat="1" ht="16.5" customHeight="1">
      <c r="B54" s="2729"/>
      <c r="C54" s="2729"/>
      <c r="D54" s="2729"/>
      <c r="E54" s="2729"/>
      <c r="F54" s="2729">
        <v>38</v>
      </c>
      <c r="G54" s="2729">
        <v>8</v>
      </c>
      <c r="H54" s="2729">
        <v>31</v>
      </c>
      <c r="I54" s="2729"/>
      <c r="J54" s="2729">
        <v>6</v>
      </c>
      <c r="K54" s="2729">
        <v>24</v>
      </c>
      <c r="L54" s="2729">
        <v>16</v>
      </c>
      <c r="M54" s="2729">
        <v>1</v>
      </c>
      <c r="N54" s="2729">
        <v>34</v>
      </c>
      <c r="O54" s="2729"/>
      <c r="P54" s="2729">
        <v>176</v>
      </c>
      <c r="Q54" s="2729"/>
      <c r="R54" s="2729"/>
      <c r="S54" s="2729"/>
      <c r="T54" s="2729"/>
      <c r="U54" s="2729"/>
      <c r="V54" s="2729"/>
      <c r="W54" s="2729"/>
      <c r="X54" s="2729"/>
    </row>
    <row r="55" spans="2:24" s="2730" customFormat="1" ht="16.5" customHeight="1">
      <c r="B55" s="2729"/>
      <c r="C55" s="2729"/>
      <c r="D55" s="2729"/>
      <c r="E55" s="2729"/>
      <c r="F55" s="2729"/>
      <c r="G55" s="2729"/>
      <c r="H55" s="2729"/>
      <c r="I55" s="2729"/>
      <c r="J55" s="2729"/>
      <c r="K55" s="2729"/>
      <c r="L55" s="2729"/>
      <c r="M55" s="2729"/>
      <c r="N55" s="2729"/>
      <c r="O55" s="2729"/>
      <c r="P55" s="2729"/>
      <c r="Q55" s="2729"/>
      <c r="R55" s="2729"/>
      <c r="S55" s="2729"/>
      <c r="T55" s="2729"/>
      <c r="U55" s="2729"/>
      <c r="V55" s="2729"/>
      <c r="W55" s="2729"/>
      <c r="X55" s="2729"/>
    </row>
    <row r="56" spans="2:24" s="2730" customFormat="1" ht="16.5" customHeight="1">
      <c r="B56" s="2729"/>
      <c r="C56" s="2729"/>
      <c r="D56" s="2729"/>
      <c r="E56" s="2729"/>
      <c r="F56" s="2729"/>
      <c r="G56" s="2729"/>
      <c r="H56" s="2729"/>
      <c r="I56" s="2729"/>
      <c r="J56" s="2729"/>
      <c r="K56" s="2729"/>
      <c r="L56" s="2729"/>
      <c r="M56" s="2729"/>
      <c r="N56" s="2729"/>
      <c r="O56" s="2729"/>
      <c r="P56" s="2729"/>
      <c r="Q56" s="2729"/>
      <c r="R56" s="2729"/>
      <c r="S56" s="2729"/>
      <c r="T56" s="2729"/>
      <c r="U56" s="2729"/>
      <c r="V56" s="2729"/>
      <c r="W56" s="2729"/>
      <c r="X56" s="2729"/>
    </row>
    <row r="57" spans="2:24" s="2730" customFormat="1" ht="16.5" customHeight="1"/>
    <row r="58" spans="2:24" s="2730" customFormat="1" ht="16.5" customHeight="1"/>
    <row r="59" spans="2:24" s="2730" customFormat="1" ht="16.5" customHeight="1"/>
    <row r="60" spans="2:24" s="2730" customFormat="1" ht="16.5" customHeight="1"/>
    <row r="61" spans="2:24" s="2730" customFormat="1" ht="16.5" customHeight="1"/>
    <row r="62" spans="2:24" s="2730" customFormat="1" ht="16.5" customHeight="1"/>
    <row r="63" spans="2:24" s="2730" customFormat="1" ht="16.5" customHeight="1"/>
    <row r="64" spans="2:24" s="2730" customFormat="1" ht="16.5" customHeight="1"/>
    <row r="65" s="2730" customFormat="1" ht="16.5" customHeight="1"/>
    <row r="66" s="2730" customFormat="1" ht="16.5" customHeight="1"/>
    <row r="67" s="2730" customFormat="1" ht="16.5" customHeight="1"/>
    <row r="68" s="2730" customFormat="1" ht="16.5" customHeight="1"/>
    <row r="69" s="2730" customFormat="1" ht="16.5" customHeight="1"/>
    <row r="70" s="2730" customFormat="1" ht="16.5" customHeight="1"/>
    <row r="71" s="2730" customFormat="1" ht="16.5" customHeight="1"/>
    <row r="72" s="2730" customFormat="1" ht="16.5" customHeight="1"/>
    <row r="73" s="2730" customFormat="1" ht="16.5" customHeight="1"/>
    <row r="74" s="2730" customFormat="1" ht="16.5" customHeight="1"/>
    <row r="75" s="2730" customFormat="1" ht="16.5" customHeight="1"/>
    <row r="76" s="2730" customFormat="1" ht="16.5" customHeight="1"/>
    <row r="77" s="2730" customFormat="1" ht="16.5" customHeight="1"/>
    <row r="78" s="2730" customFormat="1" ht="16.5" customHeight="1"/>
    <row r="79" s="2730" customFormat="1" ht="16.5" customHeight="1"/>
    <row r="80" s="2730" customFormat="1" ht="16.5" customHeight="1"/>
    <row r="81" s="2730" customFormat="1" ht="16.5" customHeight="1"/>
    <row r="82" s="2730" customFormat="1" ht="16.5" customHeight="1"/>
    <row r="83" s="2730" customFormat="1" ht="16.5" customHeight="1"/>
    <row r="84" s="2730" customFormat="1" ht="16.5" customHeight="1"/>
    <row r="85" s="2730" customFormat="1" ht="16.5" customHeight="1"/>
    <row r="86" s="2730" customFormat="1" ht="16.5" customHeight="1"/>
    <row r="87" s="2730" customFormat="1" ht="16.5" customHeight="1"/>
    <row r="88" s="2730" customFormat="1" ht="16.5" customHeight="1"/>
    <row r="89" s="2730" customFormat="1" ht="16.5" customHeight="1"/>
    <row r="90" s="2730" customFormat="1" ht="16.5" customHeight="1"/>
    <row r="91" s="2730" customFormat="1" ht="16.5" customHeight="1"/>
    <row r="92" s="2730" customFormat="1" ht="16.5" customHeight="1"/>
    <row r="93" s="2730" customFormat="1" ht="16.5" customHeight="1"/>
    <row r="94" s="2730" customFormat="1" ht="16.5" customHeight="1"/>
    <row r="95" s="2730" customFormat="1" ht="16.5" customHeight="1"/>
    <row r="96" s="2730" customFormat="1" ht="16.5" customHeight="1"/>
    <row r="97" s="2730" customFormat="1" ht="16.5" customHeight="1"/>
    <row r="98" s="2730" customFormat="1" ht="16.5" customHeight="1"/>
    <row r="99" s="2730" customFormat="1" ht="16.5" customHeight="1"/>
    <row r="100" s="2730" customFormat="1" ht="16.5" customHeight="1"/>
    <row r="101" s="2730" customFormat="1" ht="16.5" customHeight="1"/>
    <row r="102" s="2730" customFormat="1" ht="16.5" customHeight="1"/>
    <row r="103" s="2730" customFormat="1" ht="16.5" customHeight="1"/>
    <row r="104" s="2730" customFormat="1" ht="16.5" customHeight="1"/>
    <row r="105" s="2730" customFormat="1" ht="16.5" customHeight="1"/>
    <row r="106" s="2730" customFormat="1" ht="16.5" customHeight="1"/>
    <row r="107" s="2730" customFormat="1" ht="16.5" customHeight="1"/>
    <row r="108" s="2730" customFormat="1" ht="16.5" customHeight="1"/>
    <row r="109" s="2730" customFormat="1" ht="16.5" customHeight="1"/>
    <row r="110" s="2730" customFormat="1" ht="16.5" customHeight="1"/>
    <row r="111" s="2730" customFormat="1" ht="16.5" customHeight="1"/>
    <row r="112" s="2730" customFormat="1" ht="16.5" customHeight="1"/>
  </sheetData>
  <mergeCells count="25">
    <mergeCell ref="R3:S3"/>
    <mergeCell ref="U3:V3"/>
    <mergeCell ref="B5:B14"/>
    <mergeCell ref="B15:B40"/>
    <mergeCell ref="B41:E41"/>
    <mergeCell ref="W2:W4"/>
    <mergeCell ref="X2:X4"/>
    <mergeCell ref="F3:F4"/>
    <mergeCell ref="G3:G4"/>
    <mergeCell ref="H3:H4"/>
    <mergeCell ref="I3:I4"/>
    <mergeCell ref="J3:J4"/>
    <mergeCell ref="K3:K4"/>
    <mergeCell ref="L3:L4"/>
    <mergeCell ref="M3:M4"/>
    <mergeCell ref="F2:I2"/>
    <mergeCell ref="J2:K2"/>
    <mergeCell ref="L2:P2"/>
    <mergeCell ref="Q2:S2"/>
    <mergeCell ref="T2:T4"/>
    <mergeCell ref="U2:V2"/>
    <mergeCell ref="N3:N4"/>
    <mergeCell ref="O3:O4"/>
    <mergeCell ref="P3:P4"/>
    <mergeCell ref="Q3:Q4"/>
  </mergeCells>
  <phoneticPr fontId="3"/>
  <pageMargins left="0.78740157480314965" right="0.78740157480314965" top="0.98425196850393704" bottom="0.78740157480314965" header="0" footer="0"/>
  <pageSetup paperSize="9" orientation="portrait" r:id="rId1"/>
  <headerFooter alignWithMargins="0"/>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A5DC7-4125-4C6D-8C69-E75456131CD4}">
  <sheetPr>
    <tabColor theme="7" tint="0.59999389629810485"/>
  </sheetPr>
  <dimension ref="A1:AD163"/>
  <sheetViews>
    <sheetView showGridLines="0" showZeros="0" view="pageBreakPreview" zoomScale="80" zoomScaleNormal="100" zoomScaleSheetLayoutView="80" workbookViewId="0">
      <selection activeCell="H31" sqref="H31"/>
    </sheetView>
  </sheetViews>
  <sheetFormatPr defaultColWidth="9" defaultRowHeight="21" customHeight="1"/>
  <cols>
    <col min="1" max="1" width="1.25" style="270" customWidth="1"/>
    <col min="2" max="2" width="16.375" style="270" customWidth="1"/>
    <col min="3" max="3" width="1.25" style="270" customWidth="1"/>
    <col min="4" max="4" width="12.625" style="270" customWidth="1"/>
    <col min="5" max="5" width="4.625" style="270" customWidth="1"/>
    <col min="6" max="6" width="6.625" style="270" customWidth="1"/>
    <col min="7" max="7" width="2.625" style="270" customWidth="1"/>
    <col min="8" max="8" width="4.625" style="270" customWidth="1"/>
    <col min="9" max="9" width="6.625" style="270" customWidth="1"/>
    <col min="10" max="10" width="2.625" style="270" customWidth="1"/>
    <col min="11" max="11" width="4.625" style="270" customWidth="1"/>
    <col min="12" max="12" width="6.625" style="270" customWidth="1"/>
    <col min="13" max="13" width="2.625" style="270" customWidth="1"/>
    <col min="14" max="14" width="4.625" style="270" customWidth="1"/>
    <col min="15" max="15" width="6.625" style="270" customWidth="1"/>
    <col min="16" max="16" width="2.375" style="270" customWidth="1"/>
    <col min="17" max="17" width="4.375" style="270" customWidth="1"/>
    <col min="18" max="16384" width="9" style="270"/>
  </cols>
  <sheetData>
    <row r="1" spans="1:30" s="247" customFormat="1" ht="21" customHeight="1">
      <c r="A1" s="245" t="s">
        <v>587</v>
      </c>
      <c r="B1" s="245"/>
      <c r="C1" s="246"/>
      <c r="D1" s="246"/>
      <c r="E1" s="246"/>
      <c r="F1" s="246"/>
      <c r="G1" s="246"/>
      <c r="H1" s="246"/>
      <c r="I1" s="246"/>
      <c r="J1" s="246"/>
      <c r="K1" s="246"/>
      <c r="L1" s="246"/>
      <c r="M1" s="246"/>
      <c r="N1" s="246"/>
    </row>
    <row r="2" spans="1:30" s="247" customFormat="1" ht="21" customHeight="1" thickBot="1">
      <c r="E2" s="248"/>
      <c r="F2" s="248"/>
      <c r="G2" s="248"/>
      <c r="H2" s="248"/>
      <c r="I2" s="248"/>
      <c r="J2" s="248"/>
      <c r="K2" s="248"/>
      <c r="L2" s="249"/>
      <c r="M2" s="249"/>
    </row>
    <row r="3" spans="1:30" s="255" customFormat="1" ht="30.75" customHeight="1">
      <c r="A3" s="250" t="s">
        <v>588</v>
      </c>
      <c r="B3" s="251"/>
      <c r="C3" s="252" t="s">
        <v>589</v>
      </c>
      <c r="D3" s="253" t="s">
        <v>841</v>
      </c>
      <c r="E3" s="709" t="s">
        <v>860</v>
      </c>
      <c r="F3" s="710"/>
      <c r="G3" s="711"/>
      <c r="H3" s="709" t="s">
        <v>877</v>
      </c>
      <c r="I3" s="710"/>
      <c r="J3" s="711"/>
      <c r="K3" s="709" t="s">
        <v>897</v>
      </c>
      <c r="L3" s="710"/>
      <c r="M3" s="711"/>
      <c r="N3" s="712" t="s">
        <v>1040</v>
      </c>
      <c r="O3" s="713"/>
      <c r="P3" s="714"/>
      <c r="Q3" s="254"/>
      <c r="R3" s="254"/>
      <c r="S3" s="254"/>
    </row>
    <row r="4" spans="1:30" s="255" customFormat="1" ht="27" customHeight="1">
      <c r="A4" s="256"/>
      <c r="B4" s="257" t="s">
        <v>591</v>
      </c>
      <c r="C4" s="257"/>
      <c r="D4" s="258">
        <v>5631</v>
      </c>
      <c r="E4" s="715">
        <v>5565</v>
      </c>
      <c r="F4" s="716"/>
      <c r="G4" s="717"/>
      <c r="H4" s="715">
        <v>5501</v>
      </c>
      <c r="I4" s="716"/>
      <c r="J4" s="717"/>
      <c r="K4" s="715">
        <v>5521</v>
      </c>
      <c r="L4" s="716"/>
      <c r="M4" s="717"/>
      <c r="N4" s="715">
        <v>5379</v>
      </c>
      <c r="O4" s="716"/>
      <c r="P4" s="718"/>
      <c r="Q4" s="254"/>
      <c r="R4" s="254"/>
      <c r="S4" s="254"/>
    </row>
    <row r="5" spans="1:30" s="255" customFormat="1" ht="27" customHeight="1">
      <c r="A5" s="259"/>
      <c r="B5" s="260" t="s">
        <v>592</v>
      </c>
      <c r="C5" s="260"/>
      <c r="D5" s="261">
        <v>4231</v>
      </c>
      <c r="E5" s="705">
        <v>4203</v>
      </c>
      <c r="F5" s="706"/>
      <c r="G5" s="707"/>
      <c r="H5" s="705">
        <v>4177</v>
      </c>
      <c r="I5" s="706"/>
      <c r="J5" s="707"/>
      <c r="K5" s="705">
        <v>4169</v>
      </c>
      <c r="L5" s="706"/>
      <c r="M5" s="707"/>
      <c r="N5" s="705">
        <v>4055</v>
      </c>
      <c r="O5" s="706"/>
      <c r="P5" s="708"/>
      <c r="Q5" s="254"/>
      <c r="R5" s="254"/>
      <c r="S5" s="254"/>
    </row>
    <row r="6" spans="1:30" s="255" customFormat="1" ht="27" customHeight="1">
      <c r="A6" s="259"/>
      <c r="B6" s="260" t="s">
        <v>593</v>
      </c>
      <c r="C6" s="260"/>
      <c r="D6" s="261">
        <v>1400</v>
      </c>
      <c r="E6" s="705">
        <v>1362</v>
      </c>
      <c r="F6" s="706"/>
      <c r="G6" s="707"/>
      <c r="H6" s="705">
        <v>1324</v>
      </c>
      <c r="I6" s="706"/>
      <c r="J6" s="707"/>
      <c r="K6" s="705">
        <v>1352</v>
      </c>
      <c r="L6" s="706"/>
      <c r="M6" s="707"/>
      <c r="N6" s="705">
        <v>1324</v>
      </c>
      <c r="O6" s="706"/>
      <c r="P6" s="708"/>
      <c r="Q6" s="254"/>
      <c r="R6" s="254"/>
      <c r="S6" s="254"/>
    </row>
    <row r="7" spans="1:30" s="255" customFormat="1" ht="27" customHeight="1" thickBot="1">
      <c r="A7" s="262"/>
      <c r="B7" s="263" t="s">
        <v>861</v>
      </c>
      <c r="C7" s="264"/>
      <c r="D7" s="265">
        <v>1293</v>
      </c>
      <c r="E7" s="687">
        <v>1309</v>
      </c>
      <c r="F7" s="688"/>
      <c r="G7" s="689"/>
      <c r="H7" s="687">
        <v>1368</v>
      </c>
      <c r="I7" s="688"/>
      <c r="J7" s="689"/>
      <c r="K7" s="687">
        <v>1477</v>
      </c>
      <c r="L7" s="688"/>
      <c r="M7" s="689"/>
      <c r="N7" s="687">
        <v>1457</v>
      </c>
      <c r="O7" s="688"/>
      <c r="P7" s="690"/>
      <c r="Q7" s="254"/>
      <c r="R7" s="254"/>
      <c r="S7" s="254"/>
    </row>
    <row r="8" spans="1:30" s="255" customFormat="1" ht="13.5" customHeight="1">
      <c r="A8" s="254" t="s">
        <v>594</v>
      </c>
      <c r="B8" s="254"/>
      <c r="C8" s="254"/>
      <c r="D8" s="254"/>
      <c r="E8" s="266"/>
      <c r="F8" s="267"/>
      <c r="G8" s="267"/>
      <c r="H8" s="267"/>
      <c r="I8" s="267"/>
      <c r="J8" s="267"/>
      <c r="K8" s="267"/>
      <c r="L8" s="267"/>
      <c r="M8" s="267"/>
      <c r="N8" s="267"/>
      <c r="O8" s="267"/>
      <c r="P8" s="267"/>
      <c r="Q8" s="254"/>
      <c r="R8" s="254"/>
      <c r="S8" s="254"/>
    </row>
    <row r="9" spans="1:30" s="247" customFormat="1" ht="21" customHeight="1">
      <c r="A9" s="508" t="s">
        <v>842</v>
      </c>
      <c r="B9" s="268"/>
      <c r="C9" s="268"/>
      <c r="D9" s="268"/>
      <c r="E9" s="268"/>
      <c r="F9" s="268"/>
      <c r="G9" s="268"/>
      <c r="H9" s="268"/>
      <c r="I9" s="268"/>
      <c r="J9" s="268"/>
      <c r="K9" s="268"/>
      <c r="L9" s="268"/>
      <c r="M9" s="268"/>
      <c r="N9" s="268"/>
      <c r="O9" s="268"/>
      <c r="P9" s="268"/>
      <c r="Q9" s="268"/>
      <c r="R9" s="268"/>
      <c r="S9" s="268"/>
    </row>
    <row r="10" spans="1:30" s="247" customFormat="1" ht="21" customHeight="1">
      <c r="A10" s="508"/>
      <c r="B10" s="268"/>
      <c r="C10" s="268"/>
      <c r="D10" s="268"/>
      <c r="E10" s="268"/>
      <c r="F10" s="268"/>
      <c r="G10" s="268"/>
      <c r="H10" s="268"/>
      <c r="I10" s="268"/>
      <c r="J10" s="268"/>
      <c r="K10" s="268"/>
      <c r="L10" s="268"/>
      <c r="M10" s="268"/>
      <c r="N10" s="268"/>
      <c r="O10" s="268"/>
      <c r="P10" s="268"/>
      <c r="Q10" s="268"/>
      <c r="R10" s="268"/>
      <c r="S10" s="268"/>
    </row>
    <row r="11" spans="1:30" s="532" customFormat="1" ht="21" customHeight="1">
      <c r="A11" s="532" t="s">
        <v>595</v>
      </c>
      <c r="C11" s="269"/>
      <c r="D11" s="269"/>
      <c r="E11" s="269"/>
      <c r="F11" s="269"/>
      <c r="G11" s="269"/>
      <c r="H11" s="269"/>
      <c r="I11" s="269"/>
      <c r="J11" s="269"/>
      <c r="K11" s="269"/>
      <c r="L11" s="269"/>
      <c r="M11" s="269"/>
      <c r="N11" s="269"/>
      <c r="O11" s="269"/>
      <c r="P11" s="269"/>
      <c r="Q11" s="269"/>
      <c r="R11" s="269"/>
      <c r="S11" s="269"/>
      <c r="W11" s="269"/>
      <c r="X11" s="269"/>
      <c r="Y11" s="269"/>
      <c r="Z11" s="269"/>
      <c r="AA11" s="269"/>
      <c r="AB11" s="269"/>
      <c r="AC11" s="269"/>
      <c r="AD11" s="269"/>
    </row>
    <row r="12" spans="1:30" s="532" customFormat="1" ht="11.25" customHeight="1">
      <c r="C12" s="269"/>
      <c r="D12" s="269"/>
      <c r="E12" s="269"/>
      <c r="F12" s="269"/>
      <c r="G12" s="269"/>
      <c r="H12" s="269"/>
      <c r="I12" s="269"/>
      <c r="J12" s="269"/>
      <c r="K12" s="269"/>
      <c r="L12" s="269"/>
      <c r="M12" s="269"/>
      <c r="N12" s="269"/>
      <c r="O12" s="269"/>
      <c r="P12" s="269"/>
      <c r="Q12" s="269"/>
      <c r="R12" s="269"/>
      <c r="S12" s="269"/>
      <c r="U12" s="269"/>
    </row>
    <row r="13" spans="1:30" s="511" customFormat="1" ht="21" customHeight="1">
      <c r="A13" s="509" t="s">
        <v>1041</v>
      </c>
      <c r="B13" s="510"/>
      <c r="C13" s="510"/>
      <c r="D13" s="510"/>
      <c r="E13" s="510"/>
      <c r="F13" s="510"/>
      <c r="G13" s="510"/>
      <c r="H13" s="510"/>
      <c r="I13" s="510"/>
      <c r="J13" s="510"/>
      <c r="K13" s="510"/>
      <c r="L13" s="510"/>
      <c r="M13" s="510"/>
      <c r="N13" s="510"/>
      <c r="O13" s="510"/>
      <c r="P13" s="510"/>
      <c r="Q13" s="510"/>
      <c r="R13" s="510"/>
      <c r="S13" s="510"/>
    </row>
    <row r="14" spans="1:30" ht="11.25" customHeight="1" thickBot="1">
      <c r="A14" s="269"/>
      <c r="B14" s="269"/>
      <c r="C14" s="269"/>
      <c r="D14" s="269"/>
      <c r="E14" s="269"/>
      <c r="F14" s="269"/>
      <c r="G14" s="269"/>
      <c r="H14" s="269"/>
      <c r="I14" s="269"/>
      <c r="J14" s="269"/>
      <c r="K14" s="269"/>
      <c r="L14" s="269"/>
      <c r="M14" s="269"/>
      <c r="N14" s="269"/>
      <c r="O14" s="269"/>
      <c r="P14" s="269"/>
      <c r="Q14" s="269"/>
      <c r="R14" s="269"/>
      <c r="S14" s="269"/>
    </row>
    <row r="15" spans="1:30" ht="16.5" customHeight="1">
      <c r="A15" s="271"/>
      <c r="B15" s="691" t="s">
        <v>596</v>
      </c>
      <c r="C15" s="691"/>
      <c r="D15" s="692"/>
      <c r="E15" s="693" t="s">
        <v>597</v>
      </c>
      <c r="F15" s="694"/>
      <c r="G15" s="695"/>
      <c r="H15" s="699" t="s">
        <v>598</v>
      </c>
      <c r="I15" s="694"/>
      <c r="J15" s="695"/>
      <c r="K15" s="699" t="s">
        <v>599</v>
      </c>
      <c r="L15" s="694"/>
      <c r="M15" s="695"/>
      <c r="N15" s="699" t="s">
        <v>600</v>
      </c>
      <c r="O15" s="694"/>
      <c r="P15" s="701"/>
      <c r="Q15" s="535"/>
      <c r="R15" s="535"/>
      <c r="S15" s="535"/>
    </row>
    <row r="16" spans="1:30" ht="20.25" customHeight="1">
      <c r="A16" s="272"/>
      <c r="B16" s="703" t="s">
        <v>601</v>
      </c>
      <c r="C16" s="703"/>
      <c r="D16" s="704"/>
      <c r="E16" s="696"/>
      <c r="F16" s="697"/>
      <c r="G16" s="698"/>
      <c r="H16" s="700"/>
      <c r="I16" s="697"/>
      <c r="J16" s="698"/>
      <c r="K16" s="700"/>
      <c r="L16" s="697"/>
      <c r="M16" s="698"/>
      <c r="N16" s="700"/>
      <c r="O16" s="697"/>
      <c r="P16" s="702"/>
      <c r="Q16" s="535"/>
      <c r="R16" s="535"/>
      <c r="S16" s="535"/>
    </row>
    <row r="17" spans="1:19" ht="32.25" customHeight="1">
      <c r="A17" s="273"/>
      <c r="B17" s="678" t="s">
        <v>602</v>
      </c>
      <c r="C17" s="678"/>
      <c r="D17" s="679"/>
      <c r="E17" s="680">
        <v>324</v>
      </c>
      <c r="F17" s="681"/>
      <c r="G17" s="682"/>
      <c r="H17" s="683">
        <v>4169</v>
      </c>
      <c r="I17" s="681"/>
      <c r="J17" s="682"/>
      <c r="K17" s="683">
        <v>1028</v>
      </c>
      <c r="L17" s="681"/>
      <c r="M17" s="682"/>
      <c r="N17" s="684">
        <f>E17+H17+K17</f>
        <v>5521</v>
      </c>
      <c r="O17" s="685"/>
      <c r="P17" s="686"/>
      <c r="Q17" s="535"/>
      <c r="R17" s="535"/>
      <c r="S17" s="535"/>
    </row>
    <row r="18" spans="1:19" ht="14.25" customHeight="1">
      <c r="A18" s="274"/>
      <c r="B18" s="668" t="s">
        <v>603</v>
      </c>
      <c r="C18" s="275"/>
      <c r="D18" s="661" t="s">
        <v>604</v>
      </c>
      <c r="E18" s="276" t="s">
        <v>843</v>
      </c>
      <c r="F18" s="277"/>
      <c r="G18" s="278" t="s">
        <v>844</v>
      </c>
      <c r="H18" s="276" t="s">
        <v>845</v>
      </c>
      <c r="I18" s="277">
        <v>2</v>
      </c>
      <c r="J18" s="278" t="s">
        <v>846</v>
      </c>
      <c r="K18" s="276" t="s">
        <v>843</v>
      </c>
      <c r="L18" s="277"/>
      <c r="M18" s="278" t="s">
        <v>844</v>
      </c>
      <c r="N18" s="279" t="s">
        <v>845</v>
      </c>
      <c r="O18" s="280">
        <f>F18+I18+L18</f>
        <v>2</v>
      </c>
      <c r="P18" s="281" t="s">
        <v>846</v>
      </c>
      <c r="Q18" s="535"/>
      <c r="R18" s="535"/>
      <c r="S18" s="535"/>
    </row>
    <row r="19" spans="1:19" ht="14.25" customHeight="1">
      <c r="A19" s="273"/>
      <c r="B19" s="669"/>
      <c r="C19" s="282"/>
      <c r="D19" s="662"/>
      <c r="E19" s="283"/>
      <c r="F19" s="529">
        <v>4</v>
      </c>
      <c r="G19" s="284"/>
      <c r="H19" s="285"/>
      <c r="I19" s="286">
        <v>27</v>
      </c>
      <c r="J19" s="284"/>
      <c r="K19" s="285"/>
      <c r="L19" s="286">
        <v>6</v>
      </c>
      <c r="M19" s="284">
        <v>0</v>
      </c>
      <c r="N19" s="287"/>
      <c r="O19" s="287">
        <f>F19+I19+L19</f>
        <v>37</v>
      </c>
      <c r="P19" s="288"/>
      <c r="Q19" s="535"/>
      <c r="R19" s="535"/>
      <c r="S19" s="535"/>
    </row>
    <row r="20" spans="1:19" ht="19.5" customHeight="1">
      <c r="A20" s="289"/>
      <c r="B20" s="670"/>
      <c r="C20" s="518"/>
      <c r="D20" s="527" t="s">
        <v>605</v>
      </c>
      <c r="E20" s="290"/>
      <c r="F20" s="676">
        <f>ROUND(F19/E17*1000,1)</f>
        <v>12.3</v>
      </c>
      <c r="G20" s="677"/>
      <c r="H20" s="291"/>
      <c r="I20" s="673">
        <f>ROUND(I19/H17*1000,1)</f>
        <v>6.5</v>
      </c>
      <c r="J20" s="674"/>
      <c r="K20" s="291"/>
      <c r="L20" s="673">
        <f>ROUND(L19/K17*1000,1)</f>
        <v>5.8</v>
      </c>
      <c r="M20" s="674"/>
      <c r="N20" s="521"/>
      <c r="O20" s="666">
        <f>ROUND(O19/N17*1000,1)</f>
        <v>6.7</v>
      </c>
      <c r="P20" s="667"/>
      <c r="Q20" s="535"/>
      <c r="R20" s="535"/>
      <c r="S20" s="535"/>
    </row>
    <row r="21" spans="1:19" ht="14.25" customHeight="1">
      <c r="A21" s="274"/>
      <c r="B21" s="668" t="s">
        <v>606</v>
      </c>
      <c r="C21" s="275"/>
      <c r="D21" s="661" t="s">
        <v>604</v>
      </c>
      <c r="E21" s="276" t="s">
        <v>843</v>
      </c>
      <c r="F21" s="27">
        <v>0</v>
      </c>
      <c r="G21" s="278" t="s">
        <v>844</v>
      </c>
      <c r="H21" s="292" t="s">
        <v>845</v>
      </c>
      <c r="I21" s="293">
        <v>3</v>
      </c>
      <c r="J21" s="294" t="s">
        <v>846</v>
      </c>
      <c r="K21" s="292" t="s">
        <v>845</v>
      </c>
      <c r="L21" s="293"/>
      <c r="M21" s="294" t="s">
        <v>846</v>
      </c>
      <c r="N21" s="279" t="s">
        <v>845</v>
      </c>
      <c r="O21" s="280">
        <v>3</v>
      </c>
      <c r="P21" s="281" t="s">
        <v>846</v>
      </c>
      <c r="Q21" s="535"/>
      <c r="R21" s="535"/>
      <c r="S21" s="535"/>
    </row>
    <row r="22" spans="1:19" ht="14.25" customHeight="1">
      <c r="A22" s="273"/>
      <c r="B22" s="669"/>
      <c r="C22" s="282"/>
      <c r="D22" s="662"/>
      <c r="E22" s="295"/>
      <c r="F22" s="296">
        <v>5</v>
      </c>
      <c r="G22" s="297"/>
      <c r="H22" s="298"/>
      <c r="I22" s="299">
        <v>19</v>
      </c>
      <c r="J22" s="297"/>
      <c r="K22" s="298"/>
      <c r="L22" s="299">
        <v>19</v>
      </c>
      <c r="M22" s="297"/>
      <c r="N22" s="299"/>
      <c r="O22" s="287">
        <v>43</v>
      </c>
      <c r="P22" s="300"/>
      <c r="Q22" s="535"/>
      <c r="R22" s="535"/>
      <c r="S22" s="535"/>
    </row>
    <row r="23" spans="1:19" ht="18.75" customHeight="1">
      <c r="A23" s="289"/>
      <c r="B23" s="670"/>
      <c r="C23" s="518"/>
      <c r="D23" s="527" t="s">
        <v>605</v>
      </c>
      <c r="E23" s="301"/>
      <c r="F23" s="671">
        <f>ROUND(F22/E17*1000,1)</f>
        <v>15.4</v>
      </c>
      <c r="G23" s="672"/>
      <c r="H23" s="291"/>
      <c r="I23" s="673">
        <f>ROUND(I22/H17*1000,1)</f>
        <v>4.5999999999999996</v>
      </c>
      <c r="J23" s="674"/>
      <c r="K23" s="291"/>
      <c r="L23" s="673">
        <f>ROUND(L22/K17*1000,1)</f>
        <v>18.5</v>
      </c>
      <c r="M23" s="674"/>
      <c r="N23" s="522"/>
      <c r="O23" s="673">
        <f>ROUND(O22/N17*1000,1)</f>
        <v>7.8</v>
      </c>
      <c r="P23" s="675"/>
      <c r="Q23" s="302"/>
      <c r="R23" s="535"/>
      <c r="S23" s="535"/>
    </row>
    <row r="24" spans="1:19" ht="14.25" customHeight="1">
      <c r="A24" s="273"/>
      <c r="B24" s="658" t="s">
        <v>600</v>
      </c>
      <c r="C24" s="282"/>
      <c r="D24" s="661" t="s">
        <v>604</v>
      </c>
      <c r="E24" s="276" t="s">
        <v>845</v>
      </c>
      <c r="F24" s="27">
        <f>F18+F21</f>
        <v>0</v>
      </c>
      <c r="G24" s="278" t="s">
        <v>846</v>
      </c>
      <c r="H24" s="303" t="s">
        <v>845</v>
      </c>
      <c r="I24" s="27">
        <f>I18+I21</f>
        <v>5</v>
      </c>
      <c r="J24" s="304" t="s">
        <v>846</v>
      </c>
      <c r="K24" s="276" t="s">
        <v>845</v>
      </c>
      <c r="L24" s="27">
        <f>L18+L21</f>
        <v>0</v>
      </c>
      <c r="M24" s="278" t="s">
        <v>846</v>
      </c>
      <c r="N24" s="305" t="s">
        <v>845</v>
      </c>
      <c r="O24" s="27">
        <v>5</v>
      </c>
      <c r="P24" s="306" t="s">
        <v>846</v>
      </c>
      <c r="Q24" s="535"/>
      <c r="R24" s="535"/>
      <c r="S24" s="535"/>
    </row>
    <row r="25" spans="1:19" ht="14.25" customHeight="1">
      <c r="A25" s="273"/>
      <c r="B25" s="659"/>
      <c r="C25" s="282"/>
      <c r="D25" s="662"/>
      <c r="E25" s="295"/>
      <c r="F25" s="296">
        <f>F19+F22</f>
        <v>9</v>
      </c>
      <c r="G25" s="297"/>
      <c r="H25" s="298"/>
      <c r="I25" s="299">
        <f>I19+I22</f>
        <v>46</v>
      </c>
      <c r="J25" s="297"/>
      <c r="K25" s="298"/>
      <c r="L25" s="299">
        <f>L19+L22</f>
        <v>25</v>
      </c>
      <c r="M25" s="297"/>
      <c r="N25" s="299"/>
      <c r="O25" s="299">
        <v>80</v>
      </c>
      <c r="P25" s="300"/>
      <c r="Q25" s="535"/>
      <c r="R25" s="535"/>
      <c r="S25" s="535"/>
    </row>
    <row r="26" spans="1:19" ht="18" customHeight="1" thickBot="1">
      <c r="A26" s="307"/>
      <c r="B26" s="660"/>
      <c r="C26" s="308"/>
      <c r="D26" s="309" t="s">
        <v>605</v>
      </c>
      <c r="E26" s="310"/>
      <c r="F26" s="663">
        <f>ROUND(F25/E17*1000,1)</f>
        <v>27.8</v>
      </c>
      <c r="G26" s="664"/>
      <c r="H26" s="311"/>
      <c r="I26" s="652">
        <f>ROUND(I25/H17*1000,1)</f>
        <v>11</v>
      </c>
      <c r="J26" s="665"/>
      <c r="K26" s="311"/>
      <c r="L26" s="652">
        <f>ROUND(L25/K17*1000,1)</f>
        <v>24.3</v>
      </c>
      <c r="M26" s="665"/>
      <c r="N26" s="525"/>
      <c r="O26" s="652">
        <f>ROUND(O25/N17*1000,1)</f>
        <v>14.5</v>
      </c>
      <c r="P26" s="653"/>
      <c r="Q26" s="535"/>
      <c r="R26" s="535"/>
      <c r="S26" s="535"/>
    </row>
    <row r="27" spans="1:19" ht="13.5" customHeight="1">
      <c r="A27" s="535" t="s">
        <v>607</v>
      </c>
      <c r="B27" s="535"/>
      <c r="C27" s="535"/>
      <c r="D27" s="535"/>
      <c r="E27" s="535"/>
      <c r="F27" s="535"/>
      <c r="G27" s="535"/>
      <c r="H27" s="535"/>
      <c r="I27" s="535"/>
      <c r="J27" s="535"/>
      <c r="K27" s="535"/>
      <c r="L27" s="535"/>
      <c r="M27" s="535"/>
      <c r="N27" s="535"/>
      <c r="O27" s="535"/>
      <c r="P27" s="535"/>
      <c r="Q27" s="535"/>
      <c r="R27" s="535"/>
    </row>
    <row r="28" spans="1:19" ht="13.5" customHeight="1">
      <c r="A28" s="535" t="s">
        <v>1042</v>
      </c>
      <c r="C28" s="535"/>
      <c r="D28" s="535"/>
      <c r="E28" s="535"/>
      <c r="F28" s="535"/>
      <c r="G28" s="535"/>
      <c r="H28" s="535"/>
      <c r="I28" s="535"/>
      <c r="J28" s="535"/>
      <c r="K28" s="535"/>
      <c r="L28" s="535"/>
      <c r="M28" s="535"/>
      <c r="N28" s="535"/>
      <c r="O28" s="535"/>
      <c r="P28" s="535"/>
      <c r="Q28" s="535"/>
      <c r="R28" s="535"/>
      <c r="S28" s="535"/>
    </row>
    <row r="29" spans="1:19" ht="13.5" customHeight="1">
      <c r="A29" s="535" t="s">
        <v>1043</v>
      </c>
      <c r="C29" s="535"/>
      <c r="D29" s="535"/>
      <c r="E29" s="535"/>
      <c r="F29" s="535"/>
      <c r="G29" s="535"/>
      <c r="H29" s="535"/>
      <c r="I29" s="535"/>
      <c r="J29" s="535"/>
      <c r="K29" s="535"/>
      <c r="L29" s="535"/>
      <c r="M29" s="535"/>
      <c r="N29" s="535"/>
      <c r="O29" s="535"/>
      <c r="P29" s="535"/>
      <c r="Q29" s="535"/>
      <c r="R29" s="535"/>
      <c r="S29" s="535"/>
    </row>
    <row r="30" spans="1:19" ht="13.5" customHeight="1">
      <c r="A30" s="535"/>
      <c r="C30" s="535"/>
      <c r="D30" s="535"/>
      <c r="E30" s="535"/>
      <c r="F30" s="535"/>
      <c r="G30" s="535"/>
      <c r="H30" s="535"/>
      <c r="I30" s="535"/>
      <c r="J30" s="535"/>
      <c r="K30" s="535"/>
      <c r="L30" s="535"/>
      <c r="M30" s="535"/>
      <c r="N30" s="535"/>
      <c r="O30" s="535"/>
      <c r="P30" s="535"/>
      <c r="Q30" s="535"/>
      <c r="R30" s="535"/>
      <c r="S30" s="535"/>
    </row>
    <row r="31" spans="1:19" ht="21" customHeight="1">
      <c r="C31" s="269"/>
      <c r="D31" s="269"/>
      <c r="E31" s="269"/>
      <c r="F31" s="269"/>
      <c r="G31" s="269"/>
      <c r="H31" s="269"/>
      <c r="I31" s="269"/>
      <c r="J31" s="269"/>
      <c r="K31" s="269"/>
      <c r="L31" s="269"/>
      <c r="M31" s="269"/>
      <c r="N31" s="269"/>
      <c r="O31" s="269"/>
      <c r="P31" s="269"/>
      <c r="Q31" s="269"/>
      <c r="R31" s="269"/>
      <c r="S31" s="269"/>
    </row>
    <row r="32" spans="1:19" ht="21" customHeight="1">
      <c r="A32" s="532" t="s">
        <v>608</v>
      </c>
      <c r="B32" s="532"/>
      <c r="C32" s="269"/>
      <c r="D32" s="269"/>
      <c r="E32" s="269"/>
      <c r="F32" s="269"/>
      <c r="G32" s="269"/>
      <c r="H32" s="269"/>
      <c r="I32" s="269"/>
      <c r="J32" s="269"/>
      <c r="K32" s="269"/>
      <c r="L32" s="269"/>
      <c r="M32" s="269"/>
      <c r="N32" s="269"/>
      <c r="O32" s="269"/>
      <c r="P32" s="269"/>
      <c r="Q32" s="269"/>
      <c r="R32" s="269"/>
      <c r="S32" s="269"/>
    </row>
    <row r="33" spans="1:19" ht="15" customHeight="1" thickBot="1">
      <c r="B33" s="535"/>
      <c r="C33" s="535"/>
      <c r="D33" s="535"/>
      <c r="E33" s="535"/>
      <c r="F33" s="535"/>
      <c r="G33" s="535"/>
      <c r="H33" s="535"/>
      <c r="I33" s="535"/>
      <c r="J33" s="535"/>
      <c r="K33" s="535"/>
      <c r="L33" s="535"/>
      <c r="M33" s="535"/>
      <c r="P33" s="312" t="s">
        <v>609</v>
      </c>
      <c r="Q33" s="312"/>
      <c r="R33" s="535"/>
      <c r="S33" s="535"/>
    </row>
    <row r="34" spans="1:19" ht="33.75" customHeight="1">
      <c r="A34" s="313"/>
      <c r="B34" s="314"/>
      <c r="C34" s="315" t="s">
        <v>610</v>
      </c>
      <c r="D34" s="316" t="s">
        <v>590</v>
      </c>
      <c r="E34" s="654" t="s">
        <v>841</v>
      </c>
      <c r="F34" s="655"/>
      <c r="G34" s="656"/>
      <c r="H34" s="654" t="s">
        <v>860</v>
      </c>
      <c r="I34" s="655"/>
      <c r="J34" s="656"/>
      <c r="K34" s="655" t="s">
        <v>877</v>
      </c>
      <c r="L34" s="655"/>
      <c r="M34" s="655"/>
      <c r="N34" s="654" t="s">
        <v>897</v>
      </c>
      <c r="O34" s="655"/>
      <c r="P34" s="657"/>
      <c r="Q34" s="535"/>
      <c r="R34" s="535"/>
      <c r="S34" s="535"/>
    </row>
    <row r="35" spans="1:19" ht="27" customHeight="1">
      <c r="A35" s="317"/>
      <c r="B35" s="537" t="s">
        <v>611</v>
      </c>
      <c r="C35" s="318"/>
      <c r="D35" s="319">
        <v>8.5</v>
      </c>
      <c r="E35" s="650">
        <v>8.3000000000000007</v>
      </c>
      <c r="F35" s="650"/>
      <c r="G35" s="650"/>
      <c r="H35" s="650">
        <v>9.3000000000000007</v>
      </c>
      <c r="I35" s="650"/>
      <c r="J35" s="650"/>
      <c r="K35" s="650">
        <v>5.8</v>
      </c>
      <c r="L35" s="650"/>
      <c r="M35" s="650"/>
      <c r="N35" s="650">
        <v>6.7</v>
      </c>
      <c r="O35" s="650"/>
      <c r="P35" s="651"/>
      <c r="Q35" s="535"/>
      <c r="R35" s="535"/>
      <c r="S35" s="535"/>
    </row>
    <row r="36" spans="1:19" ht="27" customHeight="1">
      <c r="A36" s="320"/>
      <c r="B36" s="538" t="s">
        <v>612</v>
      </c>
      <c r="C36" s="321"/>
      <c r="D36" s="322">
        <v>6.6</v>
      </c>
      <c r="E36" s="646">
        <v>5.5</v>
      </c>
      <c r="F36" s="646"/>
      <c r="G36" s="646"/>
      <c r="H36" s="646">
        <v>7.4</v>
      </c>
      <c r="I36" s="646"/>
      <c r="J36" s="646"/>
      <c r="K36" s="646">
        <v>6.9</v>
      </c>
      <c r="L36" s="646"/>
      <c r="M36" s="646"/>
      <c r="N36" s="646">
        <v>7.8</v>
      </c>
      <c r="O36" s="646"/>
      <c r="P36" s="647"/>
      <c r="Q36" s="535"/>
      <c r="R36" s="535"/>
      <c r="S36" s="535"/>
    </row>
    <row r="37" spans="1:19" ht="27" customHeight="1">
      <c r="A37" s="320"/>
      <c r="B37" s="538" t="s">
        <v>613</v>
      </c>
      <c r="C37" s="321"/>
      <c r="D37" s="322">
        <v>8.4</v>
      </c>
      <c r="E37" s="646">
        <v>8.3000000000000007</v>
      </c>
      <c r="F37" s="646"/>
      <c r="G37" s="646"/>
      <c r="H37" s="646">
        <v>8.1999999999999993</v>
      </c>
      <c r="I37" s="646"/>
      <c r="J37" s="646"/>
      <c r="K37" s="646">
        <v>7.4</v>
      </c>
      <c r="L37" s="646"/>
      <c r="M37" s="646"/>
      <c r="N37" s="646">
        <v>7.3</v>
      </c>
      <c r="O37" s="646"/>
      <c r="P37" s="647"/>
      <c r="Q37" s="535"/>
      <c r="R37" s="535"/>
      <c r="S37" s="535"/>
    </row>
    <row r="38" spans="1:19" ht="27" customHeight="1" thickBot="1">
      <c r="A38" s="323"/>
      <c r="B38" s="539" t="s">
        <v>614</v>
      </c>
      <c r="C38" s="324"/>
      <c r="D38" s="325">
        <v>8.3000000000000007</v>
      </c>
      <c r="E38" s="648">
        <v>7.4</v>
      </c>
      <c r="F38" s="648"/>
      <c r="G38" s="648"/>
      <c r="H38" s="648">
        <v>10.9</v>
      </c>
      <c r="I38" s="648"/>
      <c r="J38" s="648"/>
      <c r="K38" s="648">
        <v>6.3</v>
      </c>
      <c r="L38" s="648"/>
      <c r="M38" s="648"/>
      <c r="N38" s="648">
        <v>12.2</v>
      </c>
      <c r="O38" s="648"/>
      <c r="P38" s="649"/>
      <c r="Q38" s="535"/>
      <c r="R38" s="535"/>
      <c r="S38" s="535"/>
    </row>
    <row r="39" spans="1:19" ht="21" customHeight="1">
      <c r="B39" s="269"/>
      <c r="C39" s="269"/>
      <c r="D39" s="269"/>
      <c r="E39" s="269"/>
      <c r="F39" s="269"/>
      <c r="G39" s="269"/>
      <c r="H39" s="269"/>
      <c r="I39" s="269"/>
      <c r="J39" s="269"/>
      <c r="K39" s="269"/>
      <c r="L39" s="269"/>
      <c r="M39" s="269"/>
      <c r="N39" s="269"/>
      <c r="O39" s="269"/>
      <c r="P39" s="269"/>
      <c r="Q39" s="269"/>
      <c r="R39" s="269"/>
      <c r="S39" s="269"/>
    </row>
    <row r="40" spans="1:19" ht="21" customHeight="1">
      <c r="B40" s="269"/>
      <c r="C40" s="269"/>
      <c r="D40" s="269"/>
      <c r="E40" s="269"/>
      <c r="F40" s="269"/>
      <c r="G40" s="269"/>
      <c r="H40" s="269"/>
      <c r="I40" s="269"/>
      <c r="J40" s="269"/>
      <c r="K40" s="269"/>
      <c r="L40" s="269"/>
      <c r="M40" s="269"/>
      <c r="N40" s="269"/>
      <c r="O40" s="269"/>
      <c r="P40" s="269"/>
      <c r="Q40" s="269"/>
      <c r="R40" s="269"/>
      <c r="S40" s="269"/>
    </row>
    <row r="41" spans="1:19" ht="21" customHeight="1">
      <c r="B41" s="269"/>
      <c r="C41" s="269"/>
      <c r="D41" s="269"/>
      <c r="E41" s="269"/>
      <c r="F41" s="269"/>
      <c r="G41" s="269"/>
      <c r="H41" s="269"/>
      <c r="I41" s="269"/>
      <c r="J41" s="269"/>
      <c r="K41" s="269"/>
      <c r="L41" s="269"/>
      <c r="M41" s="269"/>
      <c r="N41" s="269"/>
      <c r="O41" s="269"/>
      <c r="P41" s="269"/>
      <c r="Q41" s="269"/>
      <c r="R41" s="269"/>
      <c r="S41" s="269"/>
    </row>
    <row r="42" spans="1:19" ht="21" customHeight="1">
      <c r="B42" s="269"/>
      <c r="C42" s="269"/>
      <c r="D42" s="269"/>
      <c r="E42" s="269"/>
      <c r="F42" s="269"/>
      <c r="G42" s="269"/>
      <c r="H42" s="269"/>
      <c r="I42" s="269"/>
      <c r="J42" s="269"/>
      <c r="K42" s="269"/>
      <c r="L42" s="269"/>
      <c r="M42" s="269"/>
      <c r="N42" s="269"/>
      <c r="O42" s="269"/>
      <c r="P42" s="269"/>
      <c r="Q42" s="269"/>
      <c r="R42" s="269"/>
      <c r="S42" s="269"/>
    </row>
    <row r="43" spans="1:19" ht="21" customHeight="1">
      <c r="B43" s="269"/>
      <c r="C43" s="269"/>
      <c r="D43" s="269"/>
      <c r="E43" s="269"/>
      <c r="F43" s="269"/>
      <c r="G43" s="269"/>
      <c r="H43" s="269"/>
      <c r="I43" s="269"/>
      <c r="J43" s="269"/>
      <c r="K43" s="269"/>
      <c r="L43" s="269"/>
      <c r="M43" s="269"/>
      <c r="N43" s="269"/>
      <c r="O43" s="269"/>
      <c r="P43" s="269"/>
      <c r="Q43" s="269"/>
      <c r="R43" s="269"/>
      <c r="S43" s="269"/>
    </row>
    <row r="44" spans="1:19" ht="21" customHeight="1">
      <c r="B44" s="269"/>
      <c r="C44" s="269"/>
      <c r="D44" s="269"/>
      <c r="E44" s="269"/>
      <c r="F44" s="269"/>
      <c r="G44" s="269"/>
      <c r="H44" s="269"/>
      <c r="I44" s="269"/>
      <c r="J44" s="269"/>
      <c r="K44" s="269"/>
      <c r="L44" s="269"/>
      <c r="M44" s="269"/>
      <c r="N44" s="269"/>
      <c r="O44" s="269"/>
      <c r="P44" s="269"/>
      <c r="Q44" s="269"/>
      <c r="R44" s="269"/>
      <c r="S44" s="269"/>
    </row>
    <row r="45" spans="1:19" ht="21" customHeight="1">
      <c r="B45" s="269"/>
      <c r="C45" s="269"/>
      <c r="D45" s="269"/>
      <c r="E45" s="269"/>
      <c r="F45" s="269"/>
      <c r="G45" s="269"/>
      <c r="H45" s="269"/>
      <c r="I45" s="269"/>
      <c r="J45" s="269"/>
      <c r="K45" s="269"/>
      <c r="L45" s="269"/>
      <c r="M45" s="269"/>
      <c r="N45" s="269"/>
      <c r="O45" s="269"/>
      <c r="P45" s="269"/>
      <c r="Q45" s="269"/>
      <c r="R45" s="269"/>
      <c r="S45" s="269"/>
    </row>
    <row r="46" spans="1:19" ht="21" customHeight="1">
      <c r="B46" s="269"/>
      <c r="C46" s="269"/>
      <c r="D46" s="269"/>
      <c r="E46" s="269"/>
      <c r="F46" s="269"/>
      <c r="G46" s="269"/>
      <c r="H46" s="269"/>
      <c r="I46" s="269"/>
      <c r="J46" s="269"/>
      <c r="K46" s="269"/>
      <c r="L46" s="269"/>
      <c r="M46" s="269"/>
      <c r="N46" s="269"/>
      <c r="O46" s="269"/>
      <c r="P46" s="269"/>
      <c r="Q46" s="269"/>
      <c r="R46" s="269"/>
      <c r="S46" s="269"/>
    </row>
    <row r="47" spans="1:19" ht="21" customHeight="1">
      <c r="B47" s="269"/>
      <c r="C47" s="269"/>
      <c r="D47" s="269"/>
      <c r="E47" s="269"/>
      <c r="F47" s="269"/>
      <c r="G47" s="269"/>
      <c r="H47" s="269"/>
      <c r="I47" s="269"/>
      <c r="J47" s="269"/>
      <c r="K47" s="269"/>
      <c r="L47" s="269"/>
      <c r="M47" s="269"/>
      <c r="N47" s="269"/>
      <c r="O47" s="269"/>
      <c r="P47" s="269"/>
      <c r="Q47" s="269"/>
      <c r="R47" s="269"/>
      <c r="S47" s="269"/>
    </row>
    <row r="48" spans="1:19" ht="21" customHeight="1">
      <c r="B48" s="269"/>
      <c r="C48" s="269"/>
      <c r="D48" s="269"/>
      <c r="E48" s="269"/>
      <c r="F48" s="269"/>
      <c r="G48" s="269"/>
      <c r="H48" s="269"/>
      <c r="I48" s="269"/>
      <c r="J48" s="269"/>
      <c r="K48" s="269"/>
      <c r="L48" s="269"/>
      <c r="M48" s="269"/>
      <c r="N48" s="269"/>
      <c r="O48" s="269"/>
      <c r="P48" s="269"/>
      <c r="Q48" s="269"/>
      <c r="R48" s="269"/>
      <c r="S48" s="269"/>
    </row>
    <row r="49" spans="2:19" ht="21" customHeight="1">
      <c r="B49" s="269"/>
      <c r="C49" s="269"/>
      <c r="D49" s="269"/>
      <c r="E49" s="269"/>
      <c r="F49" s="269"/>
      <c r="G49" s="269"/>
      <c r="H49" s="269"/>
      <c r="I49" s="269"/>
      <c r="J49" s="269"/>
      <c r="K49" s="269"/>
      <c r="L49" s="269"/>
      <c r="M49" s="269"/>
      <c r="N49" s="269"/>
      <c r="O49" s="269"/>
      <c r="P49" s="269"/>
      <c r="Q49" s="269"/>
      <c r="R49" s="269"/>
      <c r="S49" s="269"/>
    </row>
    <row r="50" spans="2:19" ht="21" customHeight="1">
      <c r="B50" s="269"/>
      <c r="C50" s="269"/>
      <c r="D50" s="269"/>
      <c r="E50" s="269"/>
      <c r="F50" s="269"/>
      <c r="G50" s="269"/>
      <c r="H50" s="269"/>
      <c r="I50" s="269"/>
      <c r="J50" s="269"/>
      <c r="K50" s="269"/>
      <c r="L50" s="269"/>
      <c r="M50" s="269"/>
      <c r="N50" s="269"/>
      <c r="O50" s="269"/>
      <c r="P50" s="269"/>
      <c r="Q50" s="269"/>
      <c r="R50" s="269"/>
      <c r="S50" s="269"/>
    </row>
    <row r="51" spans="2:19" ht="21" customHeight="1">
      <c r="B51" s="269"/>
      <c r="C51" s="269"/>
      <c r="D51" s="269"/>
      <c r="E51" s="269"/>
      <c r="F51" s="269"/>
      <c r="G51" s="269"/>
      <c r="H51" s="269"/>
      <c r="I51" s="269"/>
      <c r="J51" s="269"/>
      <c r="K51" s="269"/>
      <c r="L51" s="269"/>
      <c r="M51" s="269"/>
      <c r="N51" s="269"/>
      <c r="O51" s="269"/>
      <c r="P51" s="269"/>
      <c r="Q51" s="269"/>
      <c r="R51" s="269"/>
      <c r="S51" s="269"/>
    </row>
    <row r="52" spans="2:19" ht="21" customHeight="1">
      <c r="B52" s="269"/>
      <c r="C52" s="269"/>
      <c r="D52" s="269"/>
      <c r="E52" s="269"/>
      <c r="F52" s="269"/>
      <c r="G52" s="269"/>
      <c r="H52" s="269"/>
      <c r="I52" s="269"/>
      <c r="J52" s="269"/>
      <c r="K52" s="269"/>
      <c r="L52" s="269"/>
      <c r="M52" s="269"/>
      <c r="N52" s="269"/>
      <c r="O52" s="269"/>
      <c r="P52" s="269"/>
      <c r="Q52" s="269"/>
      <c r="R52" s="269"/>
      <c r="S52" s="269"/>
    </row>
    <row r="53" spans="2:19" ht="21" customHeight="1">
      <c r="B53" s="269"/>
      <c r="C53" s="269"/>
      <c r="D53" s="269"/>
      <c r="E53" s="269"/>
      <c r="F53" s="269"/>
      <c r="G53" s="269"/>
      <c r="H53" s="269"/>
      <c r="I53" s="269"/>
      <c r="J53" s="269"/>
      <c r="K53" s="269"/>
      <c r="L53" s="269"/>
      <c r="M53" s="269"/>
      <c r="N53" s="269"/>
      <c r="O53" s="269"/>
      <c r="P53" s="269"/>
      <c r="Q53" s="269"/>
      <c r="R53" s="269"/>
      <c r="S53" s="269"/>
    </row>
    <row r="54" spans="2:19" ht="21" customHeight="1">
      <c r="B54" s="269"/>
      <c r="C54" s="269"/>
      <c r="D54" s="269"/>
      <c r="E54" s="269"/>
      <c r="F54" s="269"/>
      <c r="G54" s="269"/>
      <c r="H54" s="269"/>
      <c r="I54" s="269"/>
      <c r="J54" s="269"/>
      <c r="K54" s="269"/>
      <c r="L54" s="269"/>
      <c r="M54" s="269"/>
      <c r="N54" s="269"/>
      <c r="O54" s="269"/>
      <c r="P54" s="269"/>
      <c r="Q54" s="269"/>
      <c r="R54" s="269"/>
      <c r="S54" s="269"/>
    </row>
    <row r="55" spans="2:19" ht="21" customHeight="1">
      <c r="B55" s="269"/>
      <c r="C55" s="269"/>
      <c r="D55" s="269"/>
      <c r="E55" s="269"/>
      <c r="F55" s="269"/>
      <c r="G55" s="269"/>
      <c r="H55" s="269"/>
      <c r="I55" s="269"/>
      <c r="J55" s="269"/>
      <c r="K55" s="269"/>
      <c r="L55" s="269"/>
      <c r="M55" s="269"/>
      <c r="N55" s="269"/>
      <c r="O55" s="269"/>
      <c r="P55" s="269"/>
      <c r="Q55" s="269"/>
      <c r="R55" s="269"/>
      <c r="S55" s="269"/>
    </row>
    <row r="56" spans="2:19" ht="21" customHeight="1">
      <c r="B56" s="269"/>
      <c r="C56" s="269"/>
      <c r="D56" s="269"/>
      <c r="E56" s="269"/>
      <c r="F56" s="269"/>
      <c r="G56" s="269"/>
      <c r="H56" s="269"/>
      <c r="I56" s="269"/>
      <c r="J56" s="269"/>
      <c r="K56" s="269"/>
      <c r="L56" s="269"/>
      <c r="M56" s="269"/>
      <c r="N56" s="269"/>
      <c r="O56" s="269"/>
      <c r="P56" s="269"/>
      <c r="Q56" s="269"/>
      <c r="R56" s="269"/>
      <c r="S56" s="269"/>
    </row>
    <row r="57" spans="2:19" ht="21" customHeight="1">
      <c r="B57" s="269"/>
      <c r="C57" s="269"/>
      <c r="D57" s="269"/>
      <c r="E57" s="269"/>
      <c r="F57" s="269"/>
      <c r="G57" s="269"/>
      <c r="H57" s="269"/>
      <c r="I57" s="269"/>
      <c r="J57" s="269"/>
      <c r="K57" s="269"/>
      <c r="L57" s="269"/>
      <c r="M57" s="269"/>
      <c r="N57" s="269"/>
      <c r="O57" s="269"/>
      <c r="P57" s="269"/>
      <c r="Q57" s="269"/>
      <c r="R57" s="269"/>
      <c r="S57" s="269"/>
    </row>
    <row r="58" spans="2:19" ht="21" customHeight="1">
      <c r="B58" s="269"/>
      <c r="C58" s="269"/>
      <c r="D58" s="269"/>
      <c r="E58" s="269"/>
      <c r="F58" s="269"/>
      <c r="G58" s="269"/>
      <c r="H58" s="269"/>
      <c r="I58" s="269"/>
      <c r="J58" s="269"/>
      <c r="K58" s="269"/>
      <c r="L58" s="269"/>
      <c r="M58" s="269"/>
      <c r="N58" s="269"/>
      <c r="O58" s="269"/>
      <c r="P58" s="269"/>
      <c r="Q58" s="269"/>
      <c r="R58" s="269"/>
      <c r="S58" s="269"/>
    </row>
    <row r="59" spans="2:19" ht="21" customHeight="1">
      <c r="B59" s="269"/>
      <c r="C59" s="269"/>
      <c r="D59" s="269"/>
      <c r="E59" s="269"/>
      <c r="F59" s="269"/>
      <c r="G59" s="269"/>
      <c r="H59" s="269"/>
      <c r="I59" s="269"/>
      <c r="J59" s="269"/>
      <c r="K59" s="269"/>
      <c r="L59" s="269"/>
      <c r="M59" s="269"/>
      <c r="N59" s="269"/>
      <c r="O59" s="269"/>
      <c r="P59" s="269"/>
      <c r="Q59" s="269"/>
      <c r="R59" s="269"/>
      <c r="S59" s="269"/>
    </row>
    <row r="60" spans="2:19" ht="21" customHeight="1">
      <c r="B60" s="269"/>
      <c r="C60" s="269"/>
      <c r="D60" s="269"/>
      <c r="E60" s="269"/>
      <c r="F60" s="269"/>
      <c r="G60" s="269"/>
      <c r="H60" s="269"/>
      <c r="I60" s="269"/>
      <c r="J60" s="269"/>
      <c r="K60" s="269"/>
      <c r="L60" s="269"/>
      <c r="M60" s="269"/>
      <c r="N60" s="269"/>
      <c r="O60" s="269"/>
      <c r="P60" s="269"/>
      <c r="Q60" s="269"/>
      <c r="R60" s="269"/>
      <c r="S60" s="269"/>
    </row>
    <row r="61" spans="2:19" ht="21" customHeight="1">
      <c r="B61" s="269"/>
      <c r="C61" s="269"/>
      <c r="D61" s="269"/>
      <c r="E61" s="269"/>
      <c r="F61" s="269"/>
      <c r="G61" s="269"/>
      <c r="H61" s="269"/>
      <c r="I61" s="269"/>
      <c r="J61" s="269"/>
      <c r="K61" s="269"/>
      <c r="L61" s="269"/>
      <c r="M61" s="269"/>
      <c r="N61" s="269"/>
      <c r="O61" s="269"/>
      <c r="P61" s="269"/>
      <c r="Q61" s="269"/>
      <c r="R61" s="269"/>
      <c r="S61" s="269"/>
    </row>
    <row r="62" spans="2:19" ht="21" customHeight="1">
      <c r="B62" s="269"/>
      <c r="C62" s="269"/>
      <c r="D62" s="269"/>
      <c r="E62" s="269"/>
      <c r="F62" s="269"/>
      <c r="G62" s="269"/>
      <c r="H62" s="269"/>
      <c r="I62" s="269"/>
      <c r="J62" s="269"/>
      <c r="K62" s="269"/>
      <c r="L62" s="269"/>
      <c r="M62" s="269"/>
      <c r="N62" s="269"/>
      <c r="O62" s="269"/>
      <c r="P62" s="269"/>
      <c r="Q62" s="269"/>
      <c r="R62" s="269"/>
      <c r="S62" s="269"/>
    </row>
    <row r="63" spans="2:19" ht="21" customHeight="1">
      <c r="B63" s="269"/>
      <c r="C63" s="269"/>
      <c r="D63" s="269"/>
      <c r="E63" s="269"/>
      <c r="F63" s="269"/>
      <c r="G63" s="269"/>
      <c r="H63" s="269"/>
      <c r="I63" s="269"/>
      <c r="J63" s="269"/>
      <c r="K63" s="269"/>
      <c r="L63" s="269"/>
      <c r="M63" s="269"/>
      <c r="N63" s="269"/>
      <c r="O63" s="269"/>
      <c r="P63" s="269"/>
      <c r="Q63" s="269"/>
      <c r="R63" s="269"/>
      <c r="S63" s="269"/>
    </row>
    <row r="64" spans="2:19" ht="21" customHeight="1">
      <c r="B64" s="269"/>
      <c r="C64" s="269"/>
      <c r="D64" s="269"/>
      <c r="E64" s="269"/>
      <c r="F64" s="269"/>
      <c r="G64" s="269"/>
      <c r="H64" s="269"/>
      <c r="I64" s="269"/>
      <c r="J64" s="269"/>
      <c r="K64" s="269"/>
      <c r="L64" s="269"/>
      <c r="M64" s="269"/>
      <c r="N64" s="269"/>
      <c r="O64" s="269"/>
      <c r="P64" s="269"/>
      <c r="Q64" s="269"/>
      <c r="R64" s="269"/>
      <c r="S64" s="269"/>
    </row>
    <row r="65" spans="2:19" ht="21" customHeight="1">
      <c r="B65" s="269"/>
      <c r="C65" s="269"/>
      <c r="D65" s="269"/>
      <c r="E65" s="269"/>
      <c r="F65" s="269"/>
      <c r="G65" s="269"/>
      <c r="H65" s="269"/>
      <c r="I65" s="269"/>
      <c r="J65" s="269"/>
      <c r="K65" s="269"/>
      <c r="L65" s="269"/>
      <c r="M65" s="269"/>
      <c r="N65" s="269"/>
      <c r="O65" s="269"/>
      <c r="P65" s="269"/>
      <c r="Q65" s="269"/>
      <c r="R65" s="269"/>
      <c r="S65" s="269"/>
    </row>
    <row r="66" spans="2:19" ht="21" customHeight="1">
      <c r="B66" s="269"/>
      <c r="C66" s="269"/>
      <c r="D66" s="269"/>
      <c r="E66" s="269"/>
      <c r="F66" s="269"/>
      <c r="G66" s="269"/>
      <c r="H66" s="269"/>
      <c r="I66" s="269"/>
      <c r="J66" s="269"/>
      <c r="K66" s="269"/>
      <c r="L66" s="269"/>
      <c r="M66" s="269"/>
      <c r="N66" s="269"/>
      <c r="O66" s="269"/>
      <c r="P66" s="269"/>
      <c r="Q66" s="269"/>
      <c r="R66" s="269"/>
      <c r="S66" s="269"/>
    </row>
    <row r="67" spans="2:19" ht="21" customHeight="1">
      <c r="B67" s="269"/>
      <c r="C67" s="269"/>
      <c r="D67" s="269"/>
      <c r="E67" s="269"/>
      <c r="F67" s="269"/>
      <c r="G67" s="269"/>
      <c r="H67" s="269"/>
      <c r="I67" s="269"/>
      <c r="J67" s="269"/>
      <c r="K67" s="269"/>
      <c r="L67" s="269"/>
      <c r="M67" s="269"/>
      <c r="N67" s="269"/>
      <c r="O67" s="269"/>
      <c r="P67" s="269"/>
      <c r="Q67" s="269"/>
      <c r="R67" s="269"/>
      <c r="S67" s="269"/>
    </row>
    <row r="68" spans="2:19" ht="21" customHeight="1">
      <c r="B68" s="269"/>
      <c r="C68" s="269"/>
      <c r="D68" s="269"/>
      <c r="E68" s="269"/>
      <c r="F68" s="269"/>
      <c r="G68" s="269"/>
      <c r="H68" s="269"/>
      <c r="I68" s="269"/>
      <c r="J68" s="269"/>
      <c r="K68" s="269"/>
      <c r="L68" s="269"/>
      <c r="M68" s="269"/>
      <c r="N68" s="269"/>
      <c r="O68" s="269"/>
      <c r="P68" s="269"/>
      <c r="Q68" s="269"/>
      <c r="R68" s="269"/>
      <c r="S68" s="269"/>
    </row>
    <row r="69" spans="2:19" ht="21" customHeight="1">
      <c r="B69" s="269"/>
      <c r="C69" s="269"/>
      <c r="D69" s="269"/>
      <c r="E69" s="269"/>
      <c r="F69" s="269"/>
      <c r="G69" s="269"/>
      <c r="H69" s="269"/>
      <c r="I69" s="269"/>
      <c r="J69" s="269"/>
      <c r="K69" s="269"/>
      <c r="L69" s="269"/>
      <c r="M69" s="269"/>
      <c r="N69" s="269"/>
      <c r="O69" s="269"/>
      <c r="P69" s="269"/>
      <c r="Q69" s="269"/>
      <c r="R69" s="269"/>
      <c r="S69" s="269"/>
    </row>
    <row r="70" spans="2:19" ht="21" customHeight="1">
      <c r="B70" s="269"/>
      <c r="C70" s="269"/>
      <c r="D70" s="269"/>
      <c r="E70" s="269"/>
      <c r="F70" s="269"/>
      <c r="G70" s="269"/>
      <c r="H70" s="269"/>
      <c r="I70" s="269"/>
      <c r="J70" s="269"/>
      <c r="K70" s="269"/>
      <c r="L70" s="269"/>
      <c r="M70" s="269"/>
      <c r="N70" s="269"/>
      <c r="O70" s="269"/>
      <c r="P70" s="269"/>
      <c r="Q70" s="269"/>
      <c r="R70" s="269"/>
      <c r="S70" s="269"/>
    </row>
    <row r="71" spans="2:19" ht="21" customHeight="1">
      <c r="B71" s="269"/>
      <c r="C71" s="269"/>
      <c r="D71" s="269"/>
      <c r="E71" s="269"/>
      <c r="F71" s="269"/>
      <c r="G71" s="269"/>
      <c r="H71" s="269"/>
      <c r="I71" s="269"/>
      <c r="J71" s="269"/>
      <c r="K71" s="269"/>
      <c r="L71" s="269"/>
      <c r="M71" s="269"/>
      <c r="N71" s="269"/>
      <c r="O71" s="269"/>
      <c r="P71" s="269"/>
      <c r="Q71" s="269"/>
      <c r="R71" s="269"/>
      <c r="S71" s="269"/>
    </row>
    <row r="72" spans="2:19" ht="21" customHeight="1">
      <c r="B72" s="269"/>
      <c r="C72" s="269"/>
      <c r="D72" s="269"/>
      <c r="E72" s="269"/>
      <c r="F72" s="269"/>
      <c r="G72" s="269"/>
      <c r="H72" s="269"/>
      <c r="I72" s="269"/>
      <c r="J72" s="269"/>
      <c r="K72" s="269"/>
      <c r="L72" s="269"/>
      <c r="M72" s="269"/>
      <c r="N72" s="269"/>
      <c r="O72" s="269"/>
      <c r="P72" s="269"/>
      <c r="Q72" s="269"/>
      <c r="R72" s="269"/>
      <c r="S72" s="269"/>
    </row>
    <row r="73" spans="2:19" ht="21" customHeight="1">
      <c r="B73" s="269"/>
      <c r="C73" s="269"/>
      <c r="D73" s="269"/>
      <c r="E73" s="269"/>
      <c r="F73" s="269"/>
      <c r="G73" s="269"/>
      <c r="H73" s="269"/>
      <c r="I73" s="269"/>
      <c r="J73" s="269"/>
      <c r="K73" s="269"/>
      <c r="L73" s="269"/>
      <c r="M73" s="269"/>
      <c r="N73" s="269"/>
      <c r="O73" s="269"/>
      <c r="P73" s="269"/>
      <c r="Q73" s="269"/>
      <c r="R73" s="269"/>
      <c r="S73" s="269"/>
    </row>
    <row r="74" spans="2:19" ht="21" customHeight="1">
      <c r="B74" s="269"/>
      <c r="C74" s="269"/>
      <c r="D74" s="269"/>
      <c r="E74" s="269"/>
      <c r="F74" s="269"/>
      <c r="G74" s="269"/>
      <c r="H74" s="269"/>
      <c r="I74" s="269"/>
      <c r="J74" s="269"/>
      <c r="K74" s="269"/>
      <c r="L74" s="269"/>
      <c r="M74" s="269"/>
      <c r="N74" s="269"/>
      <c r="O74" s="269"/>
      <c r="P74" s="269"/>
      <c r="Q74" s="269"/>
      <c r="R74" s="269"/>
      <c r="S74" s="269"/>
    </row>
    <row r="75" spans="2:19" ht="21" customHeight="1">
      <c r="B75" s="269"/>
      <c r="C75" s="269"/>
      <c r="D75" s="269"/>
      <c r="E75" s="269"/>
      <c r="F75" s="269"/>
      <c r="G75" s="269"/>
      <c r="H75" s="269"/>
      <c r="I75" s="269"/>
      <c r="J75" s="269"/>
      <c r="K75" s="269"/>
      <c r="L75" s="269"/>
      <c r="M75" s="269"/>
      <c r="N75" s="269"/>
      <c r="O75" s="269"/>
      <c r="P75" s="269"/>
      <c r="Q75" s="269"/>
      <c r="R75" s="269"/>
      <c r="S75" s="269"/>
    </row>
    <row r="76" spans="2:19" ht="21" customHeight="1">
      <c r="B76" s="269"/>
      <c r="C76" s="269"/>
      <c r="D76" s="269"/>
      <c r="E76" s="269"/>
      <c r="F76" s="269"/>
      <c r="G76" s="269"/>
      <c r="H76" s="269"/>
      <c r="I76" s="269"/>
      <c r="J76" s="269"/>
      <c r="K76" s="269"/>
      <c r="L76" s="269"/>
      <c r="M76" s="269"/>
      <c r="N76" s="269"/>
      <c r="O76" s="269"/>
      <c r="P76" s="269"/>
      <c r="Q76" s="269"/>
      <c r="R76" s="269"/>
      <c r="S76" s="269"/>
    </row>
    <row r="77" spans="2:19" ht="21" customHeight="1">
      <c r="B77" s="269"/>
      <c r="C77" s="269"/>
      <c r="D77" s="269"/>
      <c r="E77" s="269"/>
      <c r="F77" s="269"/>
      <c r="G77" s="269"/>
      <c r="H77" s="269"/>
      <c r="I77" s="269"/>
      <c r="J77" s="269"/>
      <c r="K77" s="269"/>
      <c r="L77" s="269"/>
      <c r="M77" s="269"/>
      <c r="N77" s="269"/>
      <c r="O77" s="269"/>
      <c r="P77" s="269"/>
      <c r="Q77" s="269"/>
      <c r="R77" s="269"/>
      <c r="S77" s="269"/>
    </row>
    <row r="78" spans="2:19" ht="21" customHeight="1">
      <c r="B78" s="269"/>
      <c r="C78" s="269"/>
      <c r="D78" s="269"/>
      <c r="E78" s="269"/>
      <c r="F78" s="269"/>
      <c r="G78" s="269"/>
      <c r="H78" s="269"/>
      <c r="I78" s="269"/>
      <c r="J78" s="269"/>
      <c r="K78" s="269"/>
      <c r="L78" s="269"/>
      <c r="M78" s="269"/>
      <c r="N78" s="269"/>
      <c r="O78" s="269"/>
      <c r="P78" s="269"/>
      <c r="Q78" s="269"/>
      <c r="R78" s="269"/>
      <c r="S78" s="269"/>
    </row>
    <row r="79" spans="2:19" ht="21" customHeight="1">
      <c r="B79" s="269"/>
      <c r="C79" s="269"/>
      <c r="D79" s="269"/>
      <c r="E79" s="269"/>
      <c r="F79" s="269"/>
      <c r="G79" s="269"/>
      <c r="H79" s="269"/>
      <c r="I79" s="269"/>
      <c r="J79" s="269"/>
      <c r="K79" s="269"/>
      <c r="L79" s="269"/>
      <c r="M79" s="269"/>
      <c r="N79" s="269"/>
      <c r="O79" s="269"/>
      <c r="P79" s="269"/>
      <c r="Q79" s="269"/>
      <c r="R79" s="269"/>
      <c r="S79" s="269"/>
    </row>
    <row r="80" spans="2:19" ht="21" customHeight="1">
      <c r="B80" s="269"/>
      <c r="C80" s="269"/>
      <c r="D80" s="269"/>
      <c r="E80" s="269"/>
      <c r="F80" s="269"/>
      <c r="G80" s="269"/>
      <c r="H80" s="269"/>
      <c r="I80" s="269"/>
      <c r="J80" s="269"/>
      <c r="K80" s="269"/>
      <c r="L80" s="269"/>
      <c r="M80" s="269"/>
      <c r="N80" s="269"/>
      <c r="O80" s="269"/>
      <c r="P80" s="269"/>
      <c r="Q80" s="269"/>
      <c r="R80" s="269"/>
      <c r="S80" s="269"/>
    </row>
    <row r="81" spans="2:19" ht="21" customHeight="1">
      <c r="B81" s="269"/>
      <c r="C81" s="269"/>
      <c r="D81" s="269"/>
      <c r="E81" s="269"/>
      <c r="F81" s="269"/>
      <c r="G81" s="269"/>
      <c r="H81" s="269"/>
      <c r="I81" s="269"/>
      <c r="J81" s="269"/>
      <c r="K81" s="269"/>
      <c r="L81" s="269"/>
      <c r="M81" s="269"/>
      <c r="N81" s="269"/>
      <c r="O81" s="269"/>
      <c r="P81" s="269"/>
      <c r="Q81" s="269"/>
      <c r="R81" s="269"/>
      <c r="S81" s="269"/>
    </row>
    <row r="82" spans="2:19" ht="21" customHeight="1">
      <c r="B82" s="269"/>
      <c r="C82" s="269"/>
      <c r="D82" s="269"/>
      <c r="E82" s="269"/>
      <c r="F82" s="269"/>
      <c r="G82" s="269"/>
      <c r="H82" s="269"/>
      <c r="I82" s="269"/>
      <c r="J82" s="269"/>
      <c r="K82" s="269"/>
      <c r="L82" s="269"/>
      <c r="M82" s="269"/>
      <c r="N82" s="269"/>
      <c r="O82" s="269"/>
      <c r="P82" s="269"/>
      <c r="Q82" s="269"/>
      <c r="R82" s="269"/>
      <c r="S82" s="269"/>
    </row>
    <row r="83" spans="2:19" ht="21" customHeight="1">
      <c r="B83" s="269"/>
      <c r="C83" s="269"/>
      <c r="D83" s="269"/>
      <c r="E83" s="269"/>
      <c r="F83" s="269"/>
      <c r="G83" s="269"/>
      <c r="H83" s="269"/>
      <c r="I83" s="269"/>
      <c r="J83" s="269"/>
      <c r="K83" s="269"/>
      <c r="L83" s="269"/>
      <c r="M83" s="269"/>
      <c r="N83" s="269"/>
      <c r="O83" s="269"/>
      <c r="P83" s="269"/>
      <c r="Q83" s="269"/>
      <c r="R83" s="269"/>
      <c r="S83" s="269"/>
    </row>
    <row r="84" spans="2:19" ht="21" customHeight="1">
      <c r="B84" s="269"/>
      <c r="C84" s="269"/>
      <c r="D84" s="269"/>
      <c r="E84" s="269"/>
      <c r="F84" s="269"/>
      <c r="G84" s="269"/>
      <c r="H84" s="269"/>
      <c r="I84" s="269"/>
      <c r="J84" s="269"/>
      <c r="K84" s="269"/>
      <c r="L84" s="269"/>
      <c r="M84" s="269"/>
      <c r="N84" s="269"/>
      <c r="O84" s="269"/>
      <c r="P84" s="269"/>
      <c r="Q84" s="269"/>
      <c r="R84" s="269"/>
      <c r="S84" s="269"/>
    </row>
    <row r="85" spans="2:19" ht="21" customHeight="1">
      <c r="B85" s="269"/>
      <c r="C85" s="269"/>
      <c r="D85" s="269"/>
      <c r="E85" s="269"/>
      <c r="F85" s="269"/>
      <c r="G85" s="269"/>
      <c r="H85" s="269"/>
      <c r="I85" s="269"/>
      <c r="J85" s="269"/>
      <c r="K85" s="269"/>
      <c r="L85" s="269"/>
      <c r="M85" s="269"/>
      <c r="N85" s="269"/>
      <c r="O85" s="269"/>
      <c r="P85" s="269"/>
      <c r="Q85" s="269"/>
      <c r="R85" s="269"/>
      <c r="S85" s="269"/>
    </row>
    <row r="86" spans="2:19" ht="21" customHeight="1">
      <c r="B86" s="269"/>
      <c r="C86" s="269"/>
      <c r="D86" s="269"/>
      <c r="E86" s="269"/>
      <c r="F86" s="269"/>
      <c r="G86" s="269"/>
      <c r="H86" s="269"/>
      <c r="I86" s="269"/>
      <c r="J86" s="269"/>
      <c r="K86" s="269"/>
      <c r="L86" s="269"/>
      <c r="M86" s="269"/>
      <c r="N86" s="269"/>
      <c r="O86" s="269"/>
      <c r="P86" s="269"/>
      <c r="Q86" s="269"/>
      <c r="R86" s="269"/>
      <c r="S86" s="269"/>
    </row>
    <row r="87" spans="2:19" ht="21" customHeight="1">
      <c r="B87" s="269"/>
      <c r="C87" s="269"/>
      <c r="D87" s="269"/>
      <c r="E87" s="269"/>
      <c r="F87" s="269"/>
      <c r="G87" s="269"/>
      <c r="H87" s="269"/>
      <c r="I87" s="269"/>
      <c r="J87" s="269"/>
      <c r="K87" s="269"/>
      <c r="L87" s="269"/>
      <c r="M87" s="269"/>
      <c r="N87" s="269"/>
      <c r="O87" s="269"/>
      <c r="P87" s="269"/>
      <c r="Q87" s="269"/>
      <c r="R87" s="269"/>
      <c r="S87" s="269"/>
    </row>
    <row r="88" spans="2:19" ht="21" customHeight="1">
      <c r="B88" s="269"/>
      <c r="C88" s="269"/>
      <c r="D88" s="269"/>
      <c r="E88" s="269"/>
      <c r="F88" s="269"/>
      <c r="G88" s="269"/>
      <c r="H88" s="269"/>
      <c r="I88" s="269"/>
      <c r="J88" s="269"/>
      <c r="K88" s="269"/>
      <c r="L88" s="269"/>
      <c r="M88" s="269"/>
      <c r="N88" s="269"/>
      <c r="O88" s="269"/>
      <c r="P88" s="269"/>
      <c r="Q88" s="269"/>
      <c r="R88" s="269"/>
      <c r="S88" s="269"/>
    </row>
    <row r="89" spans="2:19" ht="21" customHeight="1">
      <c r="B89" s="269"/>
      <c r="C89" s="269"/>
      <c r="D89" s="269"/>
      <c r="E89" s="269"/>
      <c r="F89" s="269"/>
      <c r="G89" s="269"/>
      <c r="H89" s="269"/>
      <c r="I89" s="269"/>
      <c r="J89" s="269"/>
      <c r="K89" s="269"/>
      <c r="L89" s="269"/>
      <c r="M89" s="269"/>
      <c r="N89" s="269"/>
      <c r="O89" s="269"/>
      <c r="P89" s="269"/>
      <c r="Q89" s="269"/>
      <c r="R89" s="269"/>
      <c r="S89" s="269"/>
    </row>
    <row r="90" spans="2:19" ht="21" customHeight="1">
      <c r="B90" s="269"/>
      <c r="C90" s="269"/>
      <c r="D90" s="269"/>
      <c r="E90" s="269"/>
      <c r="F90" s="269"/>
      <c r="G90" s="269"/>
      <c r="H90" s="269"/>
      <c r="I90" s="269"/>
      <c r="J90" s="269"/>
      <c r="K90" s="269"/>
      <c r="L90" s="269"/>
      <c r="M90" s="269"/>
      <c r="N90" s="269"/>
      <c r="O90" s="269"/>
      <c r="P90" s="269"/>
      <c r="Q90" s="269"/>
      <c r="R90" s="269"/>
      <c r="S90" s="269"/>
    </row>
    <row r="91" spans="2:19" ht="21" customHeight="1">
      <c r="B91" s="269"/>
      <c r="C91" s="269"/>
      <c r="D91" s="269"/>
      <c r="E91" s="269"/>
      <c r="F91" s="269"/>
      <c r="G91" s="269"/>
      <c r="H91" s="269"/>
      <c r="I91" s="269"/>
      <c r="J91" s="269"/>
      <c r="K91" s="269"/>
      <c r="L91" s="269"/>
      <c r="M91" s="269"/>
      <c r="N91" s="269"/>
      <c r="O91" s="269"/>
      <c r="P91" s="269"/>
      <c r="Q91" s="269"/>
      <c r="R91" s="269"/>
      <c r="S91" s="269"/>
    </row>
    <row r="92" spans="2:19" ht="21" customHeight="1">
      <c r="B92" s="269"/>
      <c r="C92" s="269"/>
      <c r="D92" s="269"/>
      <c r="E92" s="269"/>
      <c r="F92" s="269"/>
      <c r="G92" s="269"/>
      <c r="H92" s="269"/>
      <c r="I92" s="269"/>
      <c r="J92" s="269"/>
      <c r="K92" s="269"/>
      <c r="L92" s="269"/>
      <c r="M92" s="269"/>
      <c r="N92" s="269"/>
      <c r="O92" s="269"/>
      <c r="P92" s="269"/>
      <c r="Q92" s="269"/>
      <c r="R92" s="269"/>
      <c r="S92" s="269"/>
    </row>
    <row r="93" spans="2:19" ht="21" customHeight="1">
      <c r="B93" s="269"/>
      <c r="C93" s="269"/>
      <c r="D93" s="269"/>
      <c r="E93" s="269"/>
      <c r="F93" s="269"/>
      <c r="G93" s="269"/>
      <c r="H93" s="269"/>
      <c r="I93" s="269"/>
      <c r="J93" s="269"/>
      <c r="K93" s="269"/>
      <c r="L93" s="269"/>
      <c r="M93" s="269"/>
      <c r="N93" s="269"/>
      <c r="O93" s="269"/>
      <c r="P93" s="269"/>
      <c r="Q93" s="269"/>
      <c r="R93" s="269"/>
      <c r="S93" s="269"/>
    </row>
    <row r="94" spans="2:19" ht="21" customHeight="1">
      <c r="B94" s="269"/>
      <c r="C94" s="269"/>
      <c r="D94" s="269"/>
      <c r="E94" s="269"/>
      <c r="F94" s="269"/>
      <c r="G94" s="269"/>
      <c r="H94" s="269"/>
      <c r="I94" s="269"/>
      <c r="J94" s="269"/>
      <c r="K94" s="269"/>
      <c r="L94" s="269"/>
      <c r="M94" s="269"/>
      <c r="N94" s="269"/>
      <c r="O94" s="269"/>
      <c r="P94" s="269"/>
      <c r="Q94" s="269"/>
      <c r="R94" s="269"/>
      <c r="S94" s="269"/>
    </row>
    <row r="95" spans="2:19" ht="21" customHeight="1">
      <c r="B95" s="269"/>
      <c r="C95" s="269"/>
      <c r="D95" s="269"/>
      <c r="E95" s="269"/>
      <c r="F95" s="269"/>
      <c r="G95" s="269"/>
      <c r="H95" s="269"/>
      <c r="I95" s="269"/>
      <c r="J95" s="269"/>
      <c r="K95" s="269"/>
      <c r="L95" s="269"/>
      <c r="M95" s="269"/>
      <c r="N95" s="269"/>
      <c r="O95" s="269"/>
      <c r="P95" s="269"/>
      <c r="Q95" s="269"/>
      <c r="R95" s="269"/>
      <c r="S95" s="269"/>
    </row>
    <row r="96" spans="2:19" ht="21" customHeight="1">
      <c r="B96" s="269"/>
      <c r="C96" s="269"/>
      <c r="D96" s="269"/>
      <c r="E96" s="269"/>
      <c r="F96" s="269"/>
      <c r="G96" s="269"/>
      <c r="H96" s="269"/>
      <c r="I96" s="269"/>
      <c r="J96" s="269"/>
      <c r="K96" s="269"/>
      <c r="L96" s="269"/>
      <c r="M96" s="269"/>
      <c r="N96" s="269"/>
      <c r="O96" s="269"/>
      <c r="P96" s="269"/>
      <c r="Q96" s="269"/>
      <c r="R96" s="269"/>
      <c r="S96" s="269"/>
    </row>
    <row r="97" spans="2:19" ht="21" customHeight="1">
      <c r="B97" s="269"/>
      <c r="C97" s="269"/>
      <c r="D97" s="269"/>
      <c r="E97" s="269"/>
      <c r="F97" s="269"/>
      <c r="G97" s="269"/>
      <c r="H97" s="269"/>
      <c r="I97" s="269"/>
      <c r="J97" s="269"/>
      <c r="K97" s="269"/>
      <c r="L97" s="269"/>
      <c r="M97" s="269"/>
      <c r="N97" s="269"/>
      <c r="O97" s="269"/>
      <c r="P97" s="269"/>
      <c r="Q97" s="269"/>
      <c r="R97" s="269"/>
      <c r="S97" s="269"/>
    </row>
    <row r="98" spans="2:19" ht="21" customHeight="1">
      <c r="B98" s="269"/>
      <c r="C98" s="269"/>
      <c r="D98" s="269"/>
      <c r="E98" s="269"/>
      <c r="F98" s="269"/>
      <c r="G98" s="269"/>
      <c r="H98" s="269"/>
      <c r="I98" s="269"/>
      <c r="J98" s="269"/>
      <c r="K98" s="269"/>
      <c r="L98" s="269"/>
      <c r="M98" s="269"/>
      <c r="N98" s="269"/>
      <c r="O98" s="269"/>
      <c r="P98" s="269"/>
      <c r="Q98" s="269"/>
      <c r="R98" s="269"/>
      <c r="S98" s="269"/>
    </row>
    <row r="99" spans="2:19" ht="21" customHeight="1">
      <c r="B99" s="269"/>
      <c r="C99" s="269"/>
      <c r="D99" s="269"/>
      <c r="E99" s="269"/>
      <c r="F99" s="269"/>
      <c r="G99" s="269"/>
      <c r="H99" s="269"/>
      <c r="I99" s="269"/>
      <c r="J99" s="269"/>
      <c r="K99" s="269"/>
      <c r="L99" s="269"/>
      <c r="M99" s="269"/>
      <c r="N99" s="269"/>
      <c r="O99" s="269"/>
      <c r="P99" s="269"/>
      <c r="Q99" s="269"/>
      <c r="R99" s="269"/>
      <c r="S99" s="269"/>
    </row>
    <row r="100" spans="2:19" ht="21" customHeight="1">
      <c r="B100" s="269"/>
      <c r="C100" s="269"/>
      <c r="D100" s="269"/>
      <c r="E100" s="269"/>
      <c r="F100" s="269"/>
      <c r="G100" s="269"/>
      <c r="H100" s="269"/>
      <c r="I100" s="269"/>
      <c r="J100" s="269"/>
      <c r="K100" s="269"/>
      <c r="L100" s="269"/>
      <c r="M100" s="269"/>
      <c r="N100" s="269"/>
      <c r="O100" s="269"/>
      <c r="P100" s="269"/>
      <c r="Q100" s="269"/>
      <c r="R100" s="269"/>
      <c r="S100" s="269"/>
    </row>
    <row r="101" spans="2:19" ht="21" customHeight="1">
      <c r="B101" s="269"/>
      <c r="C101" s="269"/>
      <c r="D101" s="269"/>
      <c r="E101" s="269"/>
      <c r="F101" s="269"/>
      <c r="G101" s="269"/>
      <c r="H101" s="269"/>
      <c r="I101" s="269"/>
      <c r="J101" s="269"/>
      <c r="K101" s="269"/>
      <c r="L101" s="269"/>
      <c r="M101" s="269"/>
      <c r="N101" s="269"/>
      <c r="O101" s="269"/>
      <c r="P101" s="269"/>
      <c r="Q101" s="269"/>
      <c r="R101" s="269"/>
      <c r="S101" s="269"/>
    </row>
    <row r="102" spans="2:19" ht="21" customHeight="1">
      <c r="B102" s="269"/>
      <c r="C102" s="269"/>
      <c r="D102" s="269"/>
      <c r="E102" s="269"/>
      <c r="F102" s="269"/>
      <c r="G102" s="269"/>
      <c r="H102" s="269"/>
      <c r="I102" s="269"/>
      <c r="J102" s="269"/>
      <c r="K102" s="269"/>
      <c r="L102" s="269"/>
      <c r="M102" s="269"/>
      <c r="N102" s="269"/>
      <c r="O102" s="269"/>
      <c r="P102" s="269"/>
      <c r="Q102" s="269"/>
      <c r="R102" s="269"/>
      <c r="S102" s="269"/>
    </row>
    <row r="103" spans="2:19" ht="21" customHeight="1">
      <c r="B103" s="269"/>
      <c r="C103" s="269"/>
      <c r="D103" s="269"/>
      <c r="E103" s="269"/>
      <c r="F103" s="269"/>
      <c r="G103" s="269"/>
      <c r="H103" s="269"/>
      <c r="I103" s="269"/>
      <c r="J103" s="269"/>
      <c r="K103" s="269"/>
      <c r="L103" s="269"/>
      <c r="M103" s="269"/>
      <c r="N103" s="269"/>
      <c r="O103" s="269"/>
      <c r="P103" s="269"/>
      <c r="Q103" s="269"/>
      <c r="R103" s="269"/>
      <c r="S103" s="269"/>
    </row>
    <row r="104" spans="2:19" ht="21" customHeight="1">
      <c r="B104" s="269"/>
      <c r="C104" s="269"/>
      <c r="D104" s="269"/>
      <c r="E104" s="269"/>
      <c r="F104" s="269"/>
      <c r="G104" s="269"/>
      <c r="H104" s="269"/>
      <c r="I104" s="269"/>
      <c r="J104" s="269"/>
      <c r="K104" s="269"/>
      <c r="L104" s="269"/>
      <c r="M104" s="269"/>
      <c r="N104" s="269"/>
      <c r="O104" s="269"/>
      <c r="P104" s="269"/>
      <c r="Q104" s="269"/>
      <c r="R104" s="269"/>
      <c r="S104" s="269"/>
    </row>
    <row r="105" spans="2:19" ht="21" customHeight="1">
      <c r="B105" s="269"/>
      <c r="C105" s="269"/>
      <c r="D105" s="269"/>
      <c r="E105" s="269"/>
      <c r="F105" s="269"/>
      <c r="G105" s="269"/>
      <c r="H105" s="269"/>
      <c r="I105" s="269"/>
      <c r="J105" s="269"/>
      <c r="K105" s="269"/>
      <c r="L105" s="269"/>
      <c r="M105" s="269"/>
      <c r="N105" s="269"/>
      <c r="O105" s="269"/>
      <c r="P105" s="269"/>
      <c r="Q105" s="269"/>
      <c r="R105" s="269"/>
      <c r="S105" s="269"/>
    </row>
    <row r="106" spans="2:19" ht="21" customHeight="1">
      <c r="B106" s="269"/>
      <c r="C106" s="269"/>
      <c r="D106" s="269"/>
      <c r="E106" s="269"/>
      <c r="F106" s="269"/>
      <c r="G106" s="269"/>
      <c r="H106" s="269"/>
      <c r="I106" s="269"/>
      <c r="J106" s="269"/>
      <c r="K106" s="269"/>
      <c r="L106" s="269"/>
      <c r="M106" s="269"/>
      <c r="N106" s="269"/>
      <c r="O106" s="269"/>
      <c r="P106" s="269"/>
      <c r="Q106" s="269"/>
      <c r="R106" s="269"/>
      <c r="S106" s="269"/>
    </row>
    <row r="107" spans="2:19" ht="21" customHeight="1">
      <c r="B107" s="269"/>
      <c r="C107" s="269"/>
      <c r="D107" s="269"/>
      <c r="E107" s="269"/>
      <c r="F107" s="269"/>
      <c r="G107" s="269"/>
      <c r="H107" s="269"/>
      <c r="I107" s="269"/>
      <c r="J107" s="269"/>
      <c r="K107" s="269"/>
      <c r="L107" s="269"/>
      <c r="M107" s="269"/>
      <c r="N107" s="269"/>
      <c r="O107" s="269"/>
      <c r="P107" s="269"/>
      <c r="Q107" s="269"/>
      <c r="R107" s="269"/>
      <c r="S107" s="269"/>
    </row>
    <row r="108" spans="2:19" ht="21" customHeight="1">
      <c r="B108" s="269"/>
      <c r="C108" s="269"/>
      <c r="D108" s="269"/>
      <c r="E108" s="269"/>
      <c r="F108" s="269"/>
      <c r="G108" s="269"/>
      <c r="H108" s="269"/>
      <c r="I108" s="269"/>
      <c r="J108" s="269"/>
      <c r="K108" s="269"/>
      <c r="L108" s="269"/>
      <c r="M108" s="269"/>
      <c r="N108" s="269"/>
      <c r="O108" s="269"/>
      <c r="P108" s="269"/>
      <c r="Q108" s="269"/>
      <c r="R108" s="269"/>
      <c r="S108" s="269"/>
    </row>
    <row r="109" spans="2:19" ht="21" customHeight="1">
      <c r="B109" s="269"/>
      <c r="C109" s="269"/>
      <c r="D109" s="269"/>
      <c r="E109" s="269"/>
      <c r="F109" s="269"/>
      <c r="G109" s="269"/>
      <c r="H109" s="269"/>
      <c r="I109" s="269"/>
      <c r="J109" s="269"/>
      <c r="K109" s="269"/>
      <c r="L109" s="269"/>
      <c r="M109" s="269"/>
      <c r="N109" s="269"/>
      <c r="O109" s="269"/>
      <c r="P109" s="269"/>
      <c r="Q109" s="269"/>
      <c r="R109" s="269"/>
      <c r="S109" s="269"/>
    </row>
    <row r="110" spans="2:19" ht="21" customHeight="1">
      <c r="B110" s="269"/>
      <c r="C110" s="269"/>
      <c r="D110" s="269"/>
      <c r="E110" s="269"/>
      <c r="F110" s="269"/>
      <c r="G110" s="269"/>
      <c r="H110" s="269"/>
      <c r="I110" s="269"/>
      <c r="J110" s="269"/>
      <c r="K110" s="269"/>
      <c r="L110" s="269"/>
      <c r="M110" s="269"/>
      <c r="N110" s="269"/>
      <c r="O110" s="269"/>
      <c r="P110" s="269"/>
      <c r="Q110" s="269"/>
      <c r="R110" s="269"/>
      <c r="S110" s="269"/>
    </row>
    <row r="111" spans="2:19" ht="21" customHeight="1">
      <c r="B111" s="269"/>
      <c r="C111" s="269"/>
      <c r="D111" s="269"/>
      <c r="E111" s="269"/>
      <c r="F111" s="269"/>
      <c r="G111" s="269"/>
      <c r="H111" s="269"/>
      <c r="I111" s="269"/>
      <c r="J111" s="269"/>
      <c r="K111" s="269"/>
      <c r="L111" s="269"/>
      <c r="M111" s="269"/>
      <c r="N111" s="269"/>
      <c r="O111" s="269"/>
      <c r="P111" s="269"/>
      <c r="Q111" s="269"/>
      <c r="R111" s="269"/>
      <c r="S111" s="269"/>
    </row>
    <row r="112" spans="2:19" ht="21" customHeight="1">
      <c r="B112" s="269"/>
      <c r="C112" s="269"/>
      <c r="D112" s="269"/>
      <c r="E112" s="269"/>
      <c r="F112" s="269"/>
      <c r="G112" s="269"/>
      <c r="H112" s="269"/>
      <c r="I112" s="269"/>
      <c r="J112" s="269"/>
      <c r="K112" s="269"/>
      <c r="L112" s="269"/>
      <c r="M112" s="269"/>
      <c r="N112" s="269"/>
      <c r="O112" s="269"/>
      <c r="P112" s="269"/>
      <c r="Q112" s="269"/>
      <c r="R112" s="269"/>
      <c r="S112" s="269"/>
    </row>
    <row r="113" spans="2:19" ht="21" customHeight="1">
      <c r="B113" s="269"/>
      <c r="C113" s="269"/>
      <c r="D113" s="269"/>
      <c r="E113" s="269"/>
      <c r="F113" s="269"/>
      <c r="G113" s="269"/>
      <c r="H113" s="269"/>
      <c r="I113" s="269"/>
      <c r="J113" s="269"/>
      <c r="K113" s="269"/>
      <c r="L113" s="269"/>
      <c r="M113" s="269"/>
      <c r="N113" s="269"/>
      <c r="O113" s="269"/>
      <c r="P113" s="269"/>
      <c r="Q113" s="269"/>
      <c r="R113" s="269"/>
      <c r="S113" s="269"/>
    </row>
    <row r="114" spans="2:19" ht="21" customHeight="1">
      <c r="B114" s="269"/>
      <c r="C114" s="269"/>
      <c r="D114" s="269"/>
      <c r="E114" s="269"/>
      <c r="F114" s="269"/>
      <c r="G114" s="269"/>
      <c r="H114" s="269"/>
      <c r="I114" s="269"/>
      <c r="J114" s="269"/>
      <c r="K114" s="269"/>
      <c r="L114" s="269"/>
      <c r="M114" s="269"/>
      <c r="N114" s="269"/>
      <c r="O114" s="269"/>
      <c r="P114" s="269"/>
      <c r="Q114" s="269"/>
      <c r="R114" s="269"/>
      <c r="S114" s="269"/>
    </row>
    <row r="115" spans="2:19" ht="21" customHeight="1">
      <c r="B115" s="269"/>
      <c r="C115" s="269"/>
      <c r="D115" s="269"/>
      <c r="E115" s="269"/>
      <c r="F115" s="269"/>
      <c r="G115" s="269"/>
      <c r="H115" s="269"/>
      <c r="I115" s="269"/>
      <c r="J115" s="269"/>
      <c r="K115" s="269"/>
      <c r="L115" s="269"/>
      <c r="M115" s="269"/>
      <c r="N115" s="269"/>
      <c r="O115" s="269"/>
      <c r="P115" s="269"/>
      <c r="Q115" s="269"/>
      <c r="R115" s="269"/>
      <c r="S115" s="269"/>
    </row>
    <row r="116" spans="2:19" ht="21" customHeight="1">
      <c r="B116" s="269"/>
      <c r="C116" s="269"/>
      <c r="D116" s="269"/>
      <c r="E116" s="269"/>
      <c r="F116" s="269"/>
      <c r="G116" s="269"/>
      <c r="H116" s="269"/>
      <c r="I116" s="269"/>
      <c r="J116" s="269"/>
      <c r="K116" s="269"/>
      <c r="L116" s="269"/>
      <c r="M116" s="269"/>
      <c r="N116" s="269"/>
      <c r="O116" s="269"/>
      <c r="P116" s="269"/>
      <c r="Q116" s="269"/>
      <c r="R116" s="269"/>
      <c r="S116" s="269"/>
    </row>
    <row r="117" spans="2:19" ht="21" customHeight="1">
      <c r="B117" s="269"/>
      <c r="C117" s="269"/>
      <c r="D117" s="269"/>
      <c r="E117" s="269"/>
      <c r="F117" s="269"/>
      <c r="G117" s="269"/>
      <c r="H117" s="269"/>
      <c r="I117" s="269"/>
      <c r="J117" s="269"/>
      <c r="K117" s="269"/>
      <c r="L117" s="269"/>
      <c r="M117" s="269"/>
      <c r="N117" s="269"/>
      <c r="O117" s="269"/>
      <c r="P117" s="269"/>
      <c r="Q117" s="269"/>
      <c r="R117" s="269"/>
      <c r="S117" s="269"/>
    </row>
    <row r="118" spans="2:19" ht="21" customHeight="1">
      <c r="B118" s="269"/>
      <c r="C118" s="269"/>
      <c r="D118" s="269"/>
      <c r="E118" s="269"/>
      <c r="F118" s="269"/>
      <c r="G118" s="269"/>
      <c r="H118" s="269"/>
      <c r="I118" s="269"/>
      <c r="J118" s="269"/>
      <c r="K118" s="269"/>
      <c r="L118" s="269"/>
      <c r="M118" s="269"/>
      <c r="N118" s="269"/>
      <c r="O118" s="269"/>
      <c r="P118" s="269"/>
      <c r="Q118" s="269"/>
      <c r="R118" s="269"/>
      <c r="S118" s="269"/>
    </row>
    <row r="119" spans="2:19" ht="21" customHeight="1">
      <c r="B119" s="269"/>
      <c r="C119" s="269"/>
      <c r="D119" s="269"/>
      <c r="E119" s="269"/>
      <c r="F119" s="269"/>
      <c r="G119" s="269"/>
      <c r="H119" s="269"/>
      <c r="I119" s="269"/>
      <c r="J119" s="269"/>
      <c r="K119" s="269"/>
      <c r="L119" s="269"/>
      <c r="M119" s="269"/>
      <c r="N119" s="269"/>
      <c r="O119" s="269"/>
      <c r="P119" s="269"/>
      <c r="Q119" s="269"/>
      <c r="R119" s="269"/>
      <c r="S119" s="269"/>
    </row>
    <row r="120" spans="2:19" ht="21" customHeight="1">
      <c r="B120" s="269"/>
      <c r="C120" s="269"/>
      <c r="D120" s="269"/>
      <c r="E120" s="269"/>
      <c r="F120" s="269"/>
      <c r="G120" s="269"/>
      <c r="H120" s="269"/>
      <c r="I120" s="269"/>
      <c r="J120" s="269"/>
      <c r="K120" s="269"/>
      <c r="L120" s="269"/>
      <c r="M120" s="269"/>
      <c r="N120" s="269"/>
      <c r="O120" s="269"/>
      <c r="P120" s="269"/>
      <c r="Q120" s="269"/>
      <c r="R120" s="269"/>
      <c r="S120" s="269"/>
    </row>
    <row r="121" spans="2:19" ht="21" customHeight="1">
      <c r="B121" s="269"/>
      <c r="C121" s="269"/>
      <c r="D121" s="269"/>
      <c r="E121" s="269"/>
      <c r="F121" s="269"/>
      <c r="G121" s="269"/>
      <c r="H121" s="269"/>
      <c r="I121" s="269"/>
      <c r="J121" s="269"/>
      <c r="K121" s="269"/>
      <c r="L121" s="269"/>
      <c r="M121" s="269"/>
      <c r="N121" s="269"/>
      <c r="O121" s="269"/>
      <c r="P121" s="269"/>
      <c r="Q121" s="269"/>
      <c r="R121" s="269"/>
      <c r="S121" s="269"/>
    </row>
    <row r="122" spans="2:19" ht="21" customHeight="1">
      <c r="B122" s="269"/>
      <c r="C122" s="269"/>
      <c r="D122" s="269"/>
      <c r="E122" s="269"/>
      <c r="F122" s="269"/>
      <c r="G122" s="269"/>
      <c r="H122" s="269"/>
      <c r="I122" s="269"/>
      <c r="J122" s="269"/>
      <c r="K122" s="269"/>
      <c r="L122" s="269"/>
      <c r="M122" s="269"/>
      <c r="N122" s="269"/>
      <c r="O122" s="269"/>
      <c r="P122" s="269"/>
      <c r="Q122" s="269"/>
      <c r="R122" s="269"/>
      <c r="S122" s="269"/>
    </row>
    <row r="123" spans="2:19" ht="21" customHeight="1">
      <c r="B123" s="269"/>
      <c r="C123" s="269"/>
      <c r="D123" s="269"/>
      <c r="E123" s="269"/>
      <c r="F123" s="269"/>
      <c r="G123" s="269"/>
      <c r="H123" s="269"/>
      <c r="I123" s="269"/>
      <c r="J123" s="269"/>
      <c r="K123" s="269"/>
      <c r="L123" s="269"/>
      <c r="M123" s="269"/>
      <c r="N123" s="269"/>
      <c r="O123" s="269"/>
      <c r="P123" s="269"/>
      <c r="Q123" s="269"/>
      <c r="R123" s="269"/>
      <c r="S123" s="269"/>
    </row>
    <row r="124" spans="2:19" ht="21" customHeight="1">
      <c r="B124" s="269"/>
      <c r="C124" s="269"/>
      <c r="D124" s="269"/>
      <c r="E124" s="269"/>
      <c r="F124" s="269"/>
      <c r="G124" s="269"/>
      <c r="H124" s="269"/>
      <c r="I124" s="269"/>
      <c r="J124" s="269"/>
      <c r="K124" s="269"/>
      <c r="L124" s="269"/>
      <c r="M124" s="269"/>
      <c r="N124" s="269"/>
      <c r="O124" s="269"/>
      <c r="P124" s="269"/>
      <c r="Q124" s="269"/>
      <c r="R124" s="269"/>
      <c r="S124" s="269"/>
    </row>
    <row r="125" spans="2:19" ht="21" customHeight="1">
      <c r="B125" s="269"/>
      <c r="C125" s="269"/>
      <c r="D125" s="269"/>
      <c r="E125" s="269"/>
      <c r="F125" s="269"/>
      <c r="G125" s="269"/>
      <c r="H125" s="269"/>
      <c r="I125" s="269"/>
      <c r="J125" s="269"/>
      <c r="K125" s="269"/>
      <c r="L125" s="269"/>
      <c r="M125" s="269"/>
      <c r="N125" s="269"/>
      <c r="O125" s="269"/>
      <c r="P125" s="269"/>
      <c r="Q125" s="269"/>
      <c r="R125" s="269"/>
      <c r="S125" s="269"/>
    </row>
    <row r="126" spans="2:19" ht="21" customHeight="1">
      <c r="B126" s="269"/>
      <c r="C126" s="269"/>
      <c r="D126" s="269"/>
      <c r="E126" s="269"/>
      <c r="F126" s="269"/>
      <c r="G126" s="269"/>
      <c r="H126" s="269"/>
      <c r="I126" s="269"/>
      <c r="J126" s="269"/>
      <c r="K126" s="269"/>
      <c r="L126" s="269"/>
      <c r="M126" s="269"/>
      <c r="N126" s="269"/>
      <c r="O126" s="269"/>
      <c r="P126" s="269"/>
      <c r="Q126" s="269"/>
      <c r="R126" s="269"/>
      <c r="S126" s="269"/>
    </row>
    <row r="127" spans="2:19" ht="21" customHeight="1">
      <c r="B127" s="269"/>
      <c r="C127" s="269"/>
      <c r="D127" s="269"/>
      <c r="E127" s="269"/>
      <c r="F127" s="269"/>
      <c r="G127" s="269"/>
      <c r="H127" s="269"/>
      <c r="I127" s="269"/>
      <c r="J127" s="269"/>
      <c r="K127" s="269"/>
      <c r="L127" s="269"/>
      <c r="M127" s="269"/>
      <c r="N127" s="269"/>
      <c r="O127" s="269"/>
      <c r="P127" s="269"/>
      <c r="Q127" s="269"/>
      <c r="R127" s="269"/>
      <c r="S127" s="269"/>
    </row>
    <row r="128" spans="2:19" ht="21" customHeight="1">
      <c r="B128" s="269"/>
      <c r="C128" s="269"/>
      <c r="D128" s="269"/>
      <c r="E128" s="269"/>
      <c r="F128" s="269"/>
      <c r="G128" s="269"/>
      <c r="H128" s="269"/>
      <c r="I128" s="269"/>
      <c r="J128" s="269"/>
      <c r="K128" s="269"/>
      <c r="L128" s="269"/>
      <c r="M128" s="269"/>
      <c r="N128" s="269"/>
      <c r="O128" s="269"/>
      <c r="P128" s="269"/>
      <c r="Q128" s="269"/>
      <c r="R128" s="269"/>
      <c r="S128" s="269"/>
    </row>
    <row r="129" spans="2:19" ht="21" customHeight="1">
      <c r="B129" s="269"/>
      <c r="C129" s="269"/>
      <c r="D129" s="269"/>
      <c r="E129" s="269"/>
      <c r="F129" s="269"/>
      <c r="G129" s="269"/>
      <c r="H129" s="269"/>
      <c r="I129" s="269"/>
      <c r="J129" s="269"/>
      <c r="K129" s="269"/>
      <c r="L129" s="269"/>
      <c r="M129" s="269"/>
      <c r="N129" s="269"/>
      <c r="O129" s="269"/>
      <c r="P129" s="269"/>
      <c r="Q129" s="269"/>
      <c r="R129" s="269"/>
      <c r="S129" s="269"/>
    </row>
    <row r="130" spans="2:19" ht="21" customHeight="1">
      <c r="B130" s="269"/>
      <c r="C130" s="269"/>
      <c r="D130" s="269"/>
      <c r="E130" s="269"/>
      <c r="F130" s="269"/>
      <c r="G130" s="269"/>
      <c r="H130" s="269"/>
      <c r="I130" s="269"/>
      <c r="J130" s="269"/>
      <c r="K130" s="269"/>
      <c r="L130" s="269"/>
      <c r="M130" s="269"/>
      <c r="N130" s="269"/>
      <c r="O130" s="269"/>
      <c r="P130" s="269"/>
      <c r="Q130" s="269"/>
      <c r="R130" s="269"/>
      <c r="S130" s="269"/>
    </row>
    <row r="131" spans="2:19" ht="21" customHeight="1">
      <c r="B131" s="269"/>
      <c r="C131" s="269"/>
      <c r="D131" s="269"/>
      <c r="E131" s="269"/>
      <c r="F131" s="269"/>
      <c r="G131" s="269"/>
      <c r="H131" s="269"/>
      <c r="I131" s="269"/>
      <c r="J131" s="269"/>
      <c r="K131" s="269"/>
      <c r="L131" s="269"/>
      <c r="M131" s="269"/>
      <c r="N131" s="269"/>
      <c r="O131" s="269"/>
      <c r="P131" s="269"/>
      <c r="Q131" s="269"/>
      <c r="R131" s="269"/>
      <c r="S131" s="269"/>
    </row>
    <row r="132" spans="2:19" ht="21" customHeight="1">
      <c r="B132" s="269"/>
      <c r="C132" s="269"/>
      <c r="D132" s="269"/>
      <c r="E132" s="269"/>
      <c r="F132" s="269"/>
      <c r="G132" s="269"/>
      <c r="H132" s="269"/>
      <c r="I132" s="269"/>
      <c r="J132" s="269"/>
      <c r="K132" s="269"/>
      <c r="L132" s="269"/>
      <c r="M132" s="269"/>
      <c r="N132" s="269"/>
      <c r="O132" s="269"/>
      <c r="P132" s="269"/>
      <c r="Q132" s="269"/>
      <c r="R132" s="269"/>
      <c r="S132" s="269"/>
    </row>
    <row r="133" spans="2:19" ht="21" customHeight="1">
      <c r="B133" s="269"/>
      <c r="C133" s="269"/>
      <c r="D133" s="269"/>
      <c r="E133" s="269"/>
      <c r="F133" s="269"/>
      <c r="G133" s="269"/>
      <c r="H133" s="269"/>
      <c r="I133" s="269"/>
      <c r="J133" s="269"/>
      <c r="K133" s="269"/>
      <c r="L133" s="269"/>
      <c r="M133" s="269"/>
      <c r="N133" s="269"/>
      <c r="O133" s="269"/>
      <c r="P133" s="269"/>
      <c r="Q133" s="269"/>
      <c r="R133" s="269"/>
      <c r="S133" s="269"/>
    </row>
    <row r="134" spans="2:19" ht="21" customHeight="1">
      <c r="B134" s="269"/>
      <c r="C134" s="269"/>
      <c r="D134" s="269"/>
      <c r="E134" s="269"/>
      <c r="F134" s="269"/>
      <c r="G134" s="269"/>
      <c r="H134" s="269"/>
      <c r="I134" s="269"/>
      <c r="J134" s="269"/>
      <c r="K134" s="269"/>
      <c r="L134" s="269"/>
      <c r="M134" s="269"/>
      <c r="N134" s="269"/>
      <c r="O134" s="269"/>
      <c r="P134" s="269"/>
      <c r="Q134" s="269"/>
      <c r="R134" s="269"/>
      <c r="S134" s="269"/>
    </row>
    <row r="135" spans="2:19" ht="21" customHeight="1">
      <c r="B135" s="269"/>
      <c r="C135" s="269"/>
      <c r="D135" s="269"/>
      <c r="E135" s="269"/>
      <c r="F135" s="269"/>
      <c r="G135" s="269"/>
      <c r="H135" s="269"/>
      <c r="I135" s="269"/>
      <c r="J135" s="269"/>
      <c r="K135" s="269"/>
      <c r="L135" s="269"/>
      <c r="M135" s="269"/>
      <c r="N135" s="269"/>
      <c r="O135" s="269"/>
      <c r="P135" s="269"/>
      <c r="Q135" s="269"/>
      <c r="R135" s="269"/>
      <c r="S135" s="269"/>
    </row>
    <row r="136" spans="2:19" ht="21" customHeight="1">
      <c r="B136" s="269"/>
      <c r="C136" s="269"/>
      <c r="D136" s="269"/>
      <c r="E136" s="269"/>
      <c r="F136" s="269"/>
      <c r="G136" s="269"/>
      <c r="H136" s="269"/>
      <c r="I136" s="269"/>
      <c r="J136" s="269"/>
      <c r="K136" s="269"/>
      <c r="L136" s="269"/>
      <c r="M136" s="269"/>
      <c r="N136" s="269"/>
      <c r="O136" s="269"/>
      <c r="P136" s="269"/>
      <c r="Q136" s="269"/>
      <c r="R136" s="269"/>
      <c r="S136" s="269"/>
    </row>
    <row r="137" spans="2:19" ht="21" customHeight="1">
      <c r="B137" s="269"/>
      <c r="C137" s="269"/>
      <c r="D137" s="269"/>
      <c r="E137" s="269"/>
      <c r="F137" s="269"/>
      <c r="G137" s="269"/>
      <c r="H137" s="269"/>
      <c r="I137" s="269"/>
      <c r="J137" s="269"/>
      <c r="K137" s="269"/>
      <c r="L137" s="269"/>
      <c r="M137" s="269"/>
      <c r="N137" s="269"/>
      <c r="O137" s="269"/>
      <c r="P137" s="269"/>
      <c r="Q137" s="269"/>
      <c r="R137" s="269"/>
      <c r="S137" s="269"/>
    </row>
    <row r="138" spans="2:19" ht="21" customHeight="1">
      <c r="B138" s="269"/>
      <c r="C138" s="269"/>
      <c r="D138" s="269"/>
      <c r="E138" s="269"/>
      <c r="F138" s="269"/>
      <c r="G138" s="269"/>
      <c r="H138" s="269"/>
      <c r="I138" s="269"/>
      <c r="J138" s="269"/>
      <c r="K138" s="269"/>
      <c r="L138" s="269"/>
      <c r="M138" s="269"/>
      <c r="N138" s="269"/>
      <c r="O138" s="269"/>
      <c r="P138" s="269"/>
      <c r="Q138" s="269"/>
      <c r="R138" s="269"/>
      <c r="S138" s="269"/>
    </row>
    <row r="139" spans="2:19" ht="21" customHeight="1">
      <c r="B139" s="269"/>
      <c r="C139" s="269"/>
      <c r="D139" s="269"/>
      <c r="E139" s="269"/>
      <c r="F139" s="269"/>
      <c r="G139" s="269"/>
      <c r="H139" s="269"/>
      <c r="I139" s="269"/>
      <c r="J139" s="269"/>
      <c r="K139" s="269"/>
      <c r="L139" s="269"/>
      <c r="M139" s="269"/>
      <c r="N139" s="269"/>
      <c r="O139" s="269"/>
      <c r="P139" s="269"/>
      <c r="Q139" s="269"/>
      <c r="R139" s="269"/>
      <c r="S139" s="269"/>
    </row>
    <row r="140" spans="2:19" ht="21" customHeight="1">
      <c r="B140" s="269"/>
      <c r="C140" s="269"/>
      <c r="D140" s="269"/>
      <c r="E140" s="269"/>
      <c r="F140" s="269"/>
      <c r="G140" s="269"/>
      <c r="H140" s="269"/>
      <c r="I140" s="269"/>
      <c r="J140" s="269"/>
      <c r="K140" s="269"/>
      <c r="L140" s="269"/>
      <c r="M140" s="269"/>
      <c r="N140" s="269"/>
      <c r="O140" s="269"/>
      <c r="P140" s="269"/>
      <c r="Q140" s="269"/>
      <c r="R140" s="269"/>
      <c r="S140" s="269"/>
    </row>
    <row r="141" spans="2:19" ht="21" customHeight="1">
      <c r="B141" s="269"/>
      <c r="C141" s="269"/>
      <c r="D141" s="269"/>
      <c r="E141" s="269"/>
      <c r="F141" s="269"/>
      <c r="G141" s="269"/>
      <c r="H141" s="269"/>
      <c r="I141" s="269"/>
      <c r="J141" s="269"/>
      <c r="K141" s="269"/>
      <c r="L141" s="269"/>
      <c r="M141" s="269"/>
      <c r="N141" s="269"/>
      <c r="O141" s="269"/>
      <c r="P141" s="269"/>
      <c r="Q141" s="269"/>
      <c r="R141" s="269"/>
      <c r="S141" s="269"/>
    </row>
    <row r="142" spans="2:19" ht="21" customHeight="1">
      <c r="B142" s="269"/>
      <c r="C142" s="269"/>
      <c r="D142" s="269"/>
      <c r="E142" s="269"/>
      <c r="F142" s="269"/>
      <c r="G142" s="269"/>
      <c r="H142" s="269"/>
      <c r="I142" s="269"/>
      <c r="J142" s="269"/>
      <c r="K142" s="269"/>
      <c r="L142" s="269"/>
      <c r="M142" s="269"/>
      <c r="N142" s="269"/>
      <c r="O142" s="269"/>
      <c r="P142" s="269"/>
      <c r="Q142" s="269"/>
      <c r="R142" s="269"/>
      <c r="S142" s="269"/>
    </row>
    <row r="143" spans="2:19" ht="21" customHeight="1">
      <c r="B143" s="269"/>
      <c r="C143" s="269"/>
      <c r="D143" s="269"/>
      <c r="E143" s="269"/>
      <c r="F143" s="269"/>
      <c r="G143" s="269"/>
      <c r="H143" s="269"/>
      <c r="I143" s="269"/>
      <c r="J143" s="269"/>
      <c r="K143" s="269"/>
      <c r="L143" s="269"/>
      <c r="M143" s="269"/>
      <c r="N143" s="269"/>
      <c r="O143" s="269"/>
      <c r="P143" s="269"/>
      <c r="Q143" s="269"/>
      <c r="R143" s="269"/>
      <c r="S143" s="269"/>
    </row>
    <row r="144" spans="2:19" ht="21" customHeight="1">
      <c r="B144" s="269"/>
      <c r="C144" s="269"/>
      <c r="D144" s="269"/>
      <c r="E144" s="269"/>
      <c r="F144" s="269"/>
      <c r="G144" s="269"/>
      <c r="H144" s="269"/>
      <c r="I144" s="269"/>
      <c r="J144" s="269"/>
      <c r="K144" s="269"/>
      <c r="L144" s="269"/>
      <c r="M144" s="269"/>
      <c r="N144" s="269"/>
      <c r="O144" s="269"/>
      <c r="P144" s="269"/>
      <c r="Q144" s="269"/>
      <c r="R144" s="269"/>
      <c r="S144" s="269"/>
    </row>
    <row r="145" spans="2:19" ht="21" customHeight="1">
      <c r="B145" s="269"/>
      <c r="C145" s="269"/>
      <c r="D145" s="269"/>
      <c r="E145" s="269"/>
      <c r="F145" s="269"/>
      <c r="G145" s="269"/>
      <c r="H145" s="269"/>
      <c r="I145" s="269"/>
      <c r="J145" s="269"/>
      <c r="K145" s="269"/>
      <c r="L145" s="269"/>
      <c r="M145" s="269"/>
      <c r="N145" s="269"/>
      <c r="O145" s="269"/>
      <c r="P145" s="269"/>
      <c r="Q145" s="269"/>
      <c r="R145" s="269"/>
      <c r="S145" s="269"/>
    </row>
    <row r="146" spans="2:19" ht="21" customHeight="1">
      <c r="B146" s="269"/>
      <c r="C146" s="269"/>
      <c r="D146" s="269"/>
      <c r="E146" s="269"/>
      <c r="F146" s="269"/>
      <c r="G146" s="269"/>
      <c r="H146" s="269"/>
      <c r="I146" s="269"/>
      <c r="J146" s="269"/>
      <c r="K146" s="269"/>
      <c r="L146" s="269"/>
      <c r="M146" s="269"/>
      <c r="N146" s="269"/>
      <c r="O146" s="269"/>
      <c r="P146" s="269"/>
      <c r="Q146" s="269"/>
      <c r="R146" s="269"/>
      <c r="S146" s="269"/>
    </row>
    <row r="147" spans="2:19" ht="21" customHeight="1">
      <c r="B147" s="269"/>
      <c r="C147" s="269"/>
      <c r="D147" s="269"/>
      <c r="E147" s="269"/>
      <c r="F147" s="269"/>
      <c r="G147" s="269"/>
      <c r="H147" s="269"/>
      <c r="I147" s="269"/>
      <c r="J147" s="269"/>
      <c r="K147" s="269"/>
      <c r="L147" s="269"/>
      <c r="M147" s="269"/>
      <c r="N147" s="269"/>
      <c r="O147" s="269"/>
      <c r="P147" s="269"/>
      <c r="Q147" s="269"/>
      <c r="R147" s="269"/>
      <c r="S147" s="269"/>
    </row>
    <row r="148" spans="2:19" ht="21" customHeight="1">
      <c r="B148" s="269"/>
      <c r="C148" s="269"/>
      <c r="D148" s="269"/>
      <c r="E148" s="269"/>
      <c r="F148" s="269"/>
      <c r="G148" s="269"/>
      <c r="H148" s="269"/>
      <c r="I148" s="269"/>
      <c r="J148" s="269"/>
      <c r="K148" s="269"/>
      <c r="L148" s="269"/>
      <c r="M148" s="269"/>
      <c r="N148" s="269"/>
      <c r="O148" s="269"/>
      <c r="P148" s="269"/>
      <c r="Q148" s="269"/>
      <c r="R148" s="269"/>
      <c r="S148" s="269"/>
    </row>
    <row r="149" spans="2:19" ht="21" customHeight="1">
      <c r="B149" s="269"/>
      <c r="C149" s="269"/>
      <c r="D149" s="269"/>
      <c r="E149" s="269"/>
      <c r="F149" s="269"/>
      <c r="G149" s="269"/>
      <c r="H149" s="269"/>
      <c r="I149" s="269"/>
      <c r="J149" s="269"/>
      <c r="K149" s="269"/>
      <c r="L149" s="269"/>
      <c r="M149" s="269"/>
      <c r="N149" s="269"/>
      <c r="O149" s="269"/>
      <c r="P149" s="269"/>
      <c r="Q149" s="269"/>
      <c r="R149" s="269"/>
      <c r="S149" s="269"/>
    </row>
    <row r="150" spans="2:19" ht="21" customHeight="1">
      <c r="B150" s="269"/>
      <c r="C150" s="269"/>
      <c r="D150" s="269"/>
      <c r="E150" s="269"/>
      <c r="F150" s="269"/>
      <c r="G150" s="269"/>
      <c r="H150" s="269"/>
      <c r="I150" s="269"/>
      <c r="J150" s="269"/>
      <c r="K150" s="269"/>
      <c r="L150" s="269"/>
      <c r="M150" s="269"/>
      <c r="N150" s="269"/>
      <c r="O150" s="269"/>
      <c r="P150" s="269"/>
      <c r="Q150" s="269"/>
      <c r="R150" s="269"/>
      <c r="S150" s="269"/>
    </row>
    <row r="151" spans="2:19" ht="21" customHeight="1">
      <c r="B151" s="269"/>
      <c r="C151" s="269"/>
      <c r="D151" s="269"/>
      <c r="E151" s="269"/>
      <c r="F151" s="269"/>
      <c r="G151" s="269"/>
      <c r="H151" s="269"/>
      <c r="I151" s="269"/>
      <c r="J151" s="269"/>
      <c r="K151" s="269"/>
      <c r="L151" s="269"/>
      <c r="M151" s="269"/>
      <c r="N151" s="269"/>
      <c r="O151" s="269"/>
      <c r="P151" s="269"/>
      <c r="Q151" s="269"/>
      <c r="R151" s="269"/>
      <c r="S151" s="269"/>
    </row>
    <row r="152" spans="2:19" ht="21" customHeight="1">
      <c r="B152" s="269"/>
      <c r="C152" s="269"/>
      <c r="D152" s="269"/>
      <c r="E152" s="269"/>
      <c r="F152" s="269"/>
      <c r="G152" s="269"/>
      <c r="H152" s="269"/>
      <c r="I152" s="269"/>
      <c r="J152" s="269"/>
      <c r="K152" s="269"/>
      <c r="L152" s="269"/>
      <c r="M152" s="269"/>
      <c r="N152" s="269"/>
      <c r="O152" s="269"/>
      <c r="P152" s="269"/>
      <c r="Q152" s="269"/>
      <c r="R152" s="269"/>
      <c r="S152" s="269"/>
    </row>
    <row r="153" spans="2:19" ht="21" customHeight="1">
      <c r="B153" s="269"/>
      <c r="C153" s="269"/>
      <c r="D153" s="269"/>
      <c r="E153" s="269"/>
      <c r="F153" s="269"/>
      <c r="G153" s="269"/>
      <c r="H153" s="269"/>
      <c r="I153" s="269"/>
      <c r="J153" s="269"/>
      <c r="K153" s="269"/>
      <c r="L153" s="269"/>
      <c r="M153" s="269"/>
      <c r="N153" s="269"/>
      <c r="O153" s="269"/>
      <c r="P153" s="269"/>
      <c r="Q153" s="269"/>
      <c r="R153" s="269"/>
      <c r="S153" s="269"/>
    </row>
    <row r="154" spans="2:19" ht="21" customHeight="1">
      <c r="B154" s="269"/>
      <c r="C154" s="269"/>
      <c r="D154" s="269"/>
      <c r="E154" s="269"/>
      <c r="F154" s="269"/>
      <c r="G154" s="269"/>
      <c r="H154" s="269"/>
      <c r="I154" s="269"/>
      <c r="J154" s="269"/>
      <c r="K154" s="269"/>
      <c r="L154" s="269"/>
      <c r="M154" s="269"/>
      <c r="N154" s="269"/>
      <c r="O154" s="269"/>
      <c r="P154" s="269"/>
      <c r="Q154" s="269"/>
      <c r="R154" s="269"/>
      <c r="S154" s="269"/>
    </row>
    <row r="155" spans="2:19" ht="21" customHeight="1">
      <c r="B155" s="269"/>
      <c r="C155" s="269"/>
      <c r="D155" s="269"/>
      <c r="E155" s="269"/>
      <c r="F155" s="269"/>
      <c r="G155" s="269"/>
      <c r="H155" s="269"/>
      <c r="I155" s="269"/>
      <c r="J155" s="269"/>
      <c r="K155" s="269"/>
      <c r="L155" s="269"/>
      <c r="M155" s="269"/>
      <c r="N155" s="269"/>
      <c r="O155" s="269"/>
      <c r="P155" s="269"/>
      <c r="Q155" s="269"/>
      <c r="R155" s="269"/>
      <c r="S155" s="269"/>
    </row>
    <row r="156" spans="2:19" ht="21" customHeight="1">
      <c r="B156" s="269"/>
      <c r="C156" s="269"/>
      <c r="D156" s="269"/>
      <c r="E156" s="269"/>
      <c r="F156" s="269"/>
      <c r="G156" s="269"/>
      <c r="H156" s="269"/>
      <c r="I156" s="269"/>
      <c r="J156" s="269"/>
      <c r="K156" s="269"/>
      <c r="L156" s="269"/>
      <c r="M156" s="269"/>
      <c r="N156" s="269"/>
      <c r="O156" s="269"/>
      <c r="P156" s="269"/>
      <c r="Q156" s="269"/>
      <c r="R156" s="269"/>
      <c r="S156" s="269"/>
    </row>
    <row r="157" spans="2:19" ht="21" customHeight="1">
      <c r="B157" s="269"/>
      <c r="C157" s="269"/>
      <c r="D157" s="269"/>
      <c r="E157" s="269"/>
      <c r="F157" s="269"/>
      <c r="G157" s="269"/>
      <c r="H157" s="269"/>
      <c r="I157" s="269"/>
      <c r="J157" s="269"/>
      <c r="K157" s="269"/>
      <c r="L157" s="269"/>
      <c r="M157" s="269"/>
      <c r="N157" s="269"/>
      <c r="O157" s="269"/>
      <c r="P157" s="269"/>
      <c r="Q157" s="269"/>
      <c r="R157" s="269"/>
      <c r="S157" s="269"/>
    </row>
    <row r="158" spans="2:19" ht="21" customHeight="1">
      <c r="B158" s="269"/>
      <c r="C158" s="269"/>
      <c r="D158" s="269"/>
      <c r="E158" s="269"/>
      <c r="F158" s="269"/>
      <c r="G158" s="269"/>
      <c r="H158" s="269"/>
      <c r="I158" s="269"/>
      <c r="J158" s="269"/>
      <c r="K158" s="269"/>
      <c r="L158" s="269"/>
      <c r="M158" s="269"/>
      <c r="N158" s="269"/>
      <c r="O158" s="269"/>
      <c r="P158" s="269"/>
      <c r="Q158" s="269"/>
      <c r="R158" s="269"/>
      <c r="S158" s="269"/>
    </row>
    <row r="159" spans="2:19" ht="21" customHeight="1">
      <c r="B159" s="269"/>
      <c r="C159" s="269"/>
      <c r="D159" s="269"/>
      <c r="E159" s="269"/>
      <c r="F159" s="269"/>
      <c r="G159" s="269"/>
      <c r="H159" s="269"/>
      <c r="I159" s="269"/>
      <c r="J159" s="269"/>
      <c r="K159" s="269"/>
      <c r="L159" s="269"/>
      <c r="M159" s="269"/>
      <c r="N159" s="269"/>
      <c r="O159" s="269"/>
      <c r="P159" s="269"/>
      <c r="Q159" s="269"/>
      <c r="R159" s="269"/>
      <c r="S159" s="269"/>
    </row>
    <row r="160" spans="2:19" ht="21" customHeight="1">
      <c r="B160" s="269"/>
      <c r="C160" s="269"/>
      <c r="D160" s="269"/>
      <c r="E160" s="269"/>
      <c r="F160" s="269"/>
      <c r="G160" s="269"/>
      <c r="H160" s="269"/>
      <c r="I160" s="269"/>
      <c r="J160" s="269"/>
      <c r="K160" s="269"/>
      <c r="L160" s="269"/>
      <c r="M160" s="269"/>
      <c r="N160" s="269"/>
      <c r="O160" s="269"/>
      <c r="P160" s="269"/>
      <c r="Q160" s="269"/>
      <c r="R160" s="269"/>
      <c r="S160" s="269"/>
    </row>
    <row r="161" spans="2:19" ht="21" customHeight="1">
      <c r="B161" s="269"/>
      <c r="C161" s="269"/>
      <c r="D161" s="269"/>
      <c r="E161" s="269"/>
      <c r="F161" s="269"/>
      <c r="G161" s="269"/>
      <c r="H161" s="269"/>
      <c r="I161" s="269"/>
      <c r="J161" s="269"/>
      <c r="K161" s="269"/>
      <c r="L161" s="269"/>
      <c r="M161" s="269"/>
      <c r="N161" s="269"/>
      <c r="O161" s="269"/>
      <c r="P161" s="269"/>
      <c r="Q161" s="269"/>
      <c r="R161" s="269"/>
      <c r="S161" s="269"/>
    </row>
    <row r="162" spans="2:19" ht="21" customHeight="1">
      <c r="B162" s="269"/>
      <c r="C162" s="269"/>
      <c r="D162" s="269"/>
      <c r="E162" s="269"/>
      <c r="F162" s="269"/>
      <c r="G162" s="269"/>
      <c r="H162" s="269"/>
      <c r="I162" s="269"/>
      <c r="J162" s="269"/>
      <c r="K162" s="269"/>
      <c r="L162" s="269"/>
      <c r="M162" s="269"/>
      <c r="N162" s="269"/>
      <c r="O162" s="269"/>
      <c r="P162" s="269"/>
      <c r="Q162" s="269"/>
      <c r="R162" s="269"/>
      <c r="S162" s="269"/>
    </row>
    <row r="163" spans="2:19" ht="21" customHeight="1">
      <c r="B163" s="269"/>
      <c r="C163" s="269"/>
      <c r="D163" s="269"/>
      <c r="E163" s="269"/>
      <c r="F163" s="269"/>
      <c r="G163" s="269"/>
      <c r="H163" s="269"/>
      <c r="I163" s="269"/>
      <c r="J163" s="269"/>
      <c r="K163" s="269"/>
      <c r="L163" s="269"/>
      <c r="M163" s="269"/>
      <c r="N163" s="269"/>
      <c r="O163" s="269"/>
      <c r="P163" s="269"/>
      <c r="Q163" s="269"/>
      <c r="R163" s="269"/>
      <c r="S163" s="269"/>
    </row>
  </sheetData>
  <mergeCells count="69">
    <mergeCell ref="E38:G38"/>
    <mergeCell ref="H38:J38"/>
    <mergeCell ref="K38:M38"/>
    <mergeCell ref="N38:P38"/>
    <mergeCell ref="E36:G36"/>
    <mergeCell ref="H36:J36"/>
    <mergeCell ref="K36:M36"/>
    <mergeCell ref="N36:P36"/>
    <mergeCell ref="E37:G37"/>
    <mergeCell ref="H37:J37"/>
    <mergeCell ref="K37:M37"/>
    <mergeCell ref="N37:P37"/>
    <mergeCell ref="E34:G34"/>
    <mergeCell ref="H34:J34"/>
    <mergeCell ref="K34:M34"/>
    <mergeCell ref="N34:P34"/>
    <mergeCell ref="E35:G35"/>
    <mergeCell ref="H35:J35"/>
    <mergeCell ref="K35:M35"/>
    <mergeCell ref="N35:P35"/>
    <mergeCell ref="B24:B26"/>
    <mergeCell ref="D24:D25"/>
    <mergeCell ref="F26:G26"/>
    <mergeCell ref="I26:J26"/>
    <mergeCell ref="L26:M26"/>
    <mergeCell ref="O26:P26"/>
    <mergeCell ref="O20:P20"/>
    <mergeCell ref="B21:B23"/>
    <mergeCell ref="D21:D22"/>
    <mergeCell ref="F23:G23"/>
    <mergeCell ref="I23:J23"/>
    <mergeCell ref="L23:M23"/>
    <mergeCell ref="O23:P23"/>
    <mergeCell ref="B17:D17"/>
    <mergeCell ref="E17:G17"/>
    <mergeCell ref="H17:J17"/>
    <mergeCell ref="K17:M17"/>
    <mergeCell ref="N17:P17"/>
    <mergeCell ref="B18:B20"/>
    <mergeCell ref="D18:D19"/>
    <mergeCell ref="F20:G20"/>
    <mergeCell ref="I20:J20"/>
    <mergeCell ref="L20:M20"/>
    <mergeCell ref="E7:G7"/>
    <mergeCell ref="H7:J7"/>
    <mergeCell ref="K7:M7"/>
    <mergeCell ref="N7:P7"/>
    <mergeCell ref="B15:D15"/>
    <mergeCell ref="E15:G16"/>
    <mergeCell ref="H15:J16"/>
    <mergeCell ref="K15:M16"/>
    <mergeCell ref="N15:P16"/>
    <mergeCell ref="B16:D16"/>
    <mergeCell ref="E5:G5"/>
    <mergeCell ref="H5:J5"/>
    <mergeCell ref="K5:M5"/>
    <mergeCell ref="N5:P5"/>
    <mergeCell ref="E6:G6"/>
    <mergeCell ref="H6:J6"/>
    <mergeCell ref="K6:M6"/>
    <mergeCell ref="N6:P6"/>
    <mergeCell ref="E3:G3"/>
    <mergeCell ref="H3:J3"/>
    <mergeCell ref="K3:M3"/>
    <mergeCell ref="N3:P3"/>
    <mergeCell ref="E4:G4"/>
    <mergeCell ref="H4:J4"/>
    <mergeCell ref="K4:M4"/>
    <mergeCell ref="N4:P4"/>
  </mergeCells>
  <phoneticPr fontId="3"/>
  <pageMargins left="0.78740157480314965" right="0.35433070866141736" top="0.98425196850393704" bottom="0.78740157480314965" header="0" footer="0"/>
  <pageSetup paperSize="9" scale="91" orientation="portrait" blackAndWhite="1" r:id="rId1"/>
  <headerFooter alignWithMargins="0"/>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8FC9D-E781-4018-8F38-10C188B8FB8E}">
  <sheetPr>
    <tabColor theme="7" tint="0.59999389629810485"/>
    <pageSetUpPr fitToPage="1"/>
  </sheetPr>
  <dimension ref="A1:G44"/>
  <sheetViews>
    <sheetView showGridLines="0" view="pageBreakPreview" zoomScaleNormal="100" zoomScaleSheetLayoutView="100" workbookViewId="0">
      <selection activeCell="A30" sqref="A30:B30"/>
    </sheetView>
  </sheetViews>
  <sheetFormatPr defaultColWidth="9" defaultRowHeight="20.100000000000001" customHeight="1"/>
  <cols>
    <col min="1" max="1" width="9.875" style="269" customWidth="1"/>
    <col min="2" max="2" width="16.875" style="269" customWidth="1"/>
    <col min="3" max="6" width="12.625" style="269" customWidth="1"/>
    <col min="7" max="7" width="14.625" style="269" customWidth="1"/>
    <col min="8" max="16384" width="9" style="269"/>
  </cols>
  <sheetData>
    <row r="1" spans="1:7" ht="20.100000000000001" customHeight="1">
      <c r="A1" s="532" t="s">
        <v>615</v>
      </c>
    </row>
    <row r="2" spans="1:7" ht="8.25" customHeight="1" thickBot="1"/>
    <row r="3" spans="1:7" s="535" customFormat="1" ht="18" customHeight="1">
      <c r="A3" s="745" t="s">
        <v>616</v>
      </c>
      <c r="B3" s="326" t="s">
        <v>617</v>
      </c>
      <c r="C3" s="747" t="s">
        <v>618</v>
      </c>
      <c r="D3" s="749" t="s">
        <v>619</v>
      </c>
      <c r="E3" s="750"/>
      <c r="F3" s="751" t="s">
        <v>620</v>
      </c>
      <c r="G3" s="752"/>
    </row>
    <row r="4" spans="1:7" s="535" customFormat="1" ht="18" customHeight="1" thickBot="1">
      <c r="A4" s="746"/>
      <c r="B4" s="327" t="s">
        <v>621</v>
      </c>
      <c r="C4" s="748"/>
      <c r="D4" s="328" t="s">
        <v>622</v>
      </c>
      <c r="E4" s="309" t="s">
        <v>605</v>
      </c>
      <c r="F4" s="328" t="s">
        <v>622</v>
      </c>
      <c r="G4" s="329" t="s">
        <v>605</v>
      </c>
    </row>
    <row r="5" spans="1:7" s="535" customFormat="1" ht="20.100000000000001" customHeight="1">
      <c r="A5" s="741" t="s">
        <v>898</v>
      </c>
      <c r="B5" s="330" t="s">
        <v>623</v>
      </c>
      <c r="C5" s="331">
        <v>328</v>
      </c>
      <c r="D5" s="297">
        <v>0</v>
      </c>
      <c r="E5" s="332">
        <f t="shared" ref="E5:E24" si="0">ROUND(D5/C5,4)*1000</f>
        <v>0</v>
      </c>
      <c r="F5" s="333">
        <v>0</v>
      </c>
      <c r="G5" s="334">
        <f t="shared" ref="G5:G24" si="1">ROUND(F5/C5,4)*1000</f>
        <v>0</v>
      </c>
    </row>
    <row r="6" spans="1:7" s="535" customFormat="1" ht="20.100000000000001" customHeight="1">
      <c r="A6" s="742"/>
      <c r="B6" s="335" t="s">
        <v>624</v>
      </c>
      <c r="C6" s="336">
        <v>4193</v>
      </c>
      <c r="D6" s="337">
        <v>41</v>
      </c>
      <c r="E6" s="338">
        <f t="shared" si="0"/>
        <v>9.7999999999999989</v>
      </c>
      <c r="F6" s="339">
        <v>29</v>
      </c>
      <c r="G6" s="340">
        <f t="shared" si="1"/>
        <v>6.8999999999999995</v>
      </c>
    </row>
    <row r="7" spans="1:7" s="535" customFormat="1" ht="20.100000000000001" customHeight="1">
      <c r="A7" s="742"/>
      <c r="B7" s="341" t="s">
        <v>625</v>
      </c>
      <c r="C7" s="30">
        <v>1105</v>
      </c>
      <c r="D7" s="342">
        <v>7</v>
      </c>
      <c r="E7" s="343">
        <f t="shared" si="0"/>
        <v>6.3</v>
      </c>
      <c r="F7" s="344">
        <v>8</v>
      </c>
      <c r="G7" s="345">
        <f t="shared" si="1"/>
        <v>7.2</v>
      </c>
    </row>
    <row r="8" spans="1:7" s="535" customFormat="1" ht="20.100000000000001" customHeight="1" thickBot="1">
      <c r="A8" s="743"/>
      <c r="B8" s="346" t="s">
        <v>600</v>
      </c>
      <c r="C8" s="347">
        <f>SUM(C5:C7)</f>
        <v>5626</v>
      </c>
      <c r="D8" s="348">
        <f>SUM(D5:D7)</f>
        <v>48</v>
      </c>
      <c r="E8" s="349">
        <f t="shared" si="0"/>
        <v>8.5</v>
      </c>
      <c r="F8" s="350">
        <f>SUM(F5:F7)</f>
        <v>37</v>
      </c>
      <c r="G8" s="351">
        <f t="shared" si="1"/>
        <v>6.6</v>
      </c>
    </row>
    <row r="9" spans="1:7" s="535" customFormat="1" ht="20.100000000000001" customHeight="1">
      <c r="A9" s="741" t="s">
        <v>899</v>
      </c>
      <c r="B9" s="330" t="s">
        <v>623</v>
      </c>
      <c r="C9" s="331">
        <v>332</v>
      </c>
      <c r="D9" s="297">
        <v>2</v>
      </c>
      <c r="E9" s="332">
        <f>ROUND(D9/C9,4)*1000</f>
        <v>6</v>
      </c>
      <c r="F9" s="333">
        <v>1</v>
      </c>
      <c r="G9" s="334">
        <f t="shared" si="1"/>
        <v>3</v>
      </c>
    </row>
    <row r="10" spans="1:7" s="535" customFormat="1" ht="20.100000000000001" customHeight="1">
      <c r="A10" s="742"/>
      <c r="B10" s="335" t="s">
        <v>624</v>
      </c>
      <c r="C10" s="336">
        <v>4231</v>
      </c>
      <c r="D10" s="337">
        <v>40</v>
      </c>
      <c r="E10" s="338">
        <f t="shared" si="0"/>
        <v>9.5</v>
      </c>
      <c r="F10" s="339">
        <v>27</v>
      </c>
      <c r="G10" s="340">
        <f t="shared" si="1"/>
        <v>6.4</v>
      </c>
    </row>
    <row r="11" spans="1:7" s="535" customFormat="1" ht="20.100000000000001" customHeight="1">
      <c r="A11" s="742"/>
      <c r="B11" s="341" t="s">
        <v>625</v>
      </c>
      <c r="C11" s="30">
        <v>1068</v>
      </c>
      <c r="D11" s="342">
        <v>5</v>
      </c>
      <c r="E11" s="343">
        <f t="shared" si="0"/>
        <v>4.7</v>
      </c>
      <c r="F11" s="344">
        <v>3</v>
      </c>
      <c r="G11" s="345">
        <f t="shared" si="1"/>
        <v>2.8</v>
      </c>
    </row>
    <row r="12" spans="1:7" s="535" customFormat="1" ht="20.100000000000001" customHeight="1" thickBot="1">
      <c r="A12" s="743"/>
      <c r="B12" s="346" t="s">
        <v>600</v>
      </c>
      <c r="C12" s="347">
        <f>SUM(C9:C11)</f>
        <v>5631</v>
      </c>
      <c r="D12" s="348">
        <f>SUM(D9:D11)</f>
        <v>47</v>
      </c>
      <c r="E12" s="349">
        <f t="shared" si="0"/>
        <v>8.3000000000000007</v>
      </c>
      <c r="F12" s="350">
        <f>SUM(F9:F11)</f>
        <v>31</v>
      </c>
      <c r="G12" s="351">
        <f t="shared" si="1"/>
        <v>5.5</v>
      </c>
    </row>
    <row r="13" spans="1:7" s="535" customFormat="1" ht="20.100000000000001" customHeight="1">
      <c r="A13" s="741" t="s">
        <v>900</v>
      </c>
      <c r="B13" s="330" t="s">
        <v>623</v>
      </c>
      <c r="C13" s="331">
        <v>332</v>
      </c>
      <c r="D13" s="297">
        <v>3</v>
      </c>
      <c r="E13" s="332">
        <f>ROUND(D13/C13,4)*1000</f>
        <v>9</v>
      </c>
      <c r="F13" s="333">
        <v>4</v>
      </c>
      <c r="G13" s="334">
        <f t="shared" si="1"/>
        <v>12</v>
      </c>
    </row>
    <row r="14" spans="1:7" s="535" customFormat="1" ht="20.100000000000001" customHeight="1">
      <c r="A14" s="742"/>
      <c r="B14" s="335" t="s">
        <v>624</v>
      </c>
      <c r="C14" s="336">
        <v>4203</v>
      </c>
      <c r="D14" s="337">
        <v>48</v>
      </c>
      <c r="E14" s="338">
        <f t="shared" si="0"/>
        <v>11.4</v>
      </c>
      <c r="F14" s="339">
        <v>28</v>
      </c>
      <c r="G14" s="340">
        <f t="shared" si="1"/>
        <v>6.7</v>
      </c>
    </row>
    <row r="15" spans="1:7" s="535" customFormat="1" ht="20.100000000000001" customHeight="1">
      <c r="A15" s="742"/>
      <c r="B15" s="341" t="s">
        <v>625</v>
      </c>
      <c r="C15" s="30">
        <v>1030</v>
      </c>
      <c r="D15" s="342">
        <v>0</v>
      </c>
      <c r="E15" s="343">
        <f t="shared" si="0"/>
        <v>0</v>
      </c>
      <c r="F15" s="344">
        <v>9</v>
      </c>
      <c r="G15" s="345">
        <f t="shared" si="1"/>
        <v>8.6999999999999993</v>
      </c>
    </row>
    <row r="16" spans="1:7" s="535" customFormat="1" ht="20.100000000000001" customHeight="1" thickBot="1">
      <c r="A16" s="743"/>
      <c r="B16" s="346" t="s">
        <v>600</v>
      </c>
      <c r="C16" s="347">
        <f>SUM(C13:C15)</f>
        <v>5565</v>
      </c>
      <c r="D16" s="348">
        <f>SUM(D13:D15)</f>
        <v>51</v>
      </c>
      <c r="E16" s="349">
        <f t="shared" si="0"/>
        <v>9.1999999999999993</v>
      </c>
      <c r="F16" s="350">
        <f>SUM(F13:F15)</f>
        <v>41</v>
      </c>
      <c r="G16" s="351">
        <f t="shared" si="1"/>
        <v>7.4</v>
      </c>
    </row>
    <row r="17" spans="1:7" s="535" customFormat="1" ht="20.100000000000001" customHeight="1">
      <c r="A17" s="741" t="s">
        <v>901</v>
      </c>
      <c r="B17" s="330" t="s">
        <v>623</v>
      </c>
      <c r="C17" s="331">
        <v>328</v>
      </c>
      <c r="D17" s="297">
        <v>2</v>
      </c>
      <c r="E17" s="332">
        <f t="shared" si="0"/>
        <v>6.1000000000000005</v>
      </c>
      <c r="F17" s="333">
        <v>0</v>
      </c>
      <c r="G17" s="334">
        <f t="shared" si="1"/>
        <v>0</v>
      </c>
    </row>
    <row r="18" spans="1:7" s="535" customFormat="1" ht="20.100000000000001" customHeight="1">
      <c r="A18" s="742"/>
      <c r="B18" s="335" t="s">
        <v>624</v>
      </c>
      <c r="C18" s="336">
        <v>4177</v>
      </c>
      <c r="D18" s="337">
        <v>26</v>
      </c>
      <c r="E18" s="338">
        <f t="shared" si="0"/>
        <v>6.2</v>
      </c>
      <c r="F18" s="339">
        <v>32</v>
      </c>
      <c r="G18" s="340">
        <f t="shared" si="1"/>
        <v>7.7</v>
      </c>
    </row>
    <row r="19" spans="1:7" s="535" customFormat="1" ht="20.100000000000001" customHeight="1">
      <c r="A19" s="742"/>
      <c r="B19" s="341" t="s">
        <v>625</v>
      </c>
      <c r="C19" s="30">
        <v>996</v>
      </c>
      <c r="D19" s="342">
        <v>4</v>
      </c>
      <c r="E19" s="343">
        <f t="shared" si="0"/>
        <v>4</v>
      </c>
      <c r="F19" s="344">
        <v>6</v>
      </c>
      <c r="G19" s="345">
        <f t="shared" si="1"/>
        <v>6</v>
      </c>
    </row>
    <row r="20" spans="1:7" s="535" customFormat="1" ht="20.100000000000001" customHeight="1" thickBot="1">
      <c r="A20" s="743"/>
      <c r="B20" s="346" t="s">
        <v>600</v>
      </c>
      <c r="C20" s="347">
        <f>SUM(C17:C19)</f>
        <v>5501</v>
      </c>
      <c r="D20" s="348">
        <f>SUM(D17:D19)</f>
        <v>32</v>
      </c>
      <c r="E20" s="349">
        <f t="shared" si="0"/>
        <v>5.8</v>
      </c>
      <c r="F20" s="350">
        <f>SUM(F17:F19)</f>
        <v>38</v>
      </c>
      <c r="G20" s="351">
        <f t="shared" si="1"/>
        <v>6.8999999999999995</v>
      </c>
    </row>
    <row r="21" spans="1:7" s="535" customFormat="1" ht="20.100000000000001" customHeight="1">
      <c r="A21" s="741" t="s">
        <v>897</v>
      </c>
      <c r="B21" s="330" t="s">
        <v>623</v>
      </c>
      <c r="C21" s="331">
        <v>324</v>
      </c>
      <c r="D21" s="297">
        <v>4</v>
      </c>
      <c r="E21" s="332">
        <f t="shared" si="0"/>
        <v>12.3</v>
      </c>
      <c r="F21" s="333">
        <v>5</v>
      </c>
      <c r="G21" s="334">
        <f>ROUND(F21/C21,4)*1000</f>
        <v>15.4</v>
      </c>
    </row>
    <row r="22" spans="1:7" s="535" customFormat="1" ht="20.100000000000001" customHeight="1">
      <c r="A22" s="742"/>
      <c r="B22" s="335" t="s">
        <v>624</v>
      </c>
      <c r="C22" s="336">
        <v>4169</v>
      </c>
      <c r="D22" s="337">
        <v>27</v>
      </c>
      <c r="E22" s="338">
        <f t="shared" si="0"/>
        <v>6.5</v>
      </c>
      <c r="F22" s="339">
        <v>19</v>
      </c>
      <c r="G22" s="340">
        <f t="shared" si="1"/>
        <v>4.5999999999999996</v>
      </c>
    </row>
    <row r="23" spans="1:7" s="535" customFormat="1" ht="20.100000000000001" customHeight="1">
      <c r="A23" s="742"/>
      <c r="B23" s="341" t="s">
        <v>625</v>
      </c>
      <c r="C23" s="30">
        <v>1028</v>
      </c>
      <c r="D23" s="342">
        <v>6</v>
      </c>
      <c r="E23" s="343">
        <f t="shared" si="0"/>
        <v>5.8</v>
      </c>
      <c r="F23" s="344">
        <v>19</v>
      </c>
      <c r="G23" s="345">
        <f t="shared" si="1"/>
        <v>18.5</v>
      </c>
    </row>
    <row r="24" spans="1:7" s="535" customFormat="1" ht="20.100000000000001" customHeight="1" thickBot="1">
      <c r="A24" s="743"/>
      <c r="B24" s="346" t="s">
        <v>600</v>
      </c>
      <c r="C24" s="347">
        <f>SUM(C21:C23)</f>
        <v>5521</v>
      </c>
      <c r="D24" s="348">
        <f>SUM(D21:D23)</f>
        <v>37</v>
      </c>
      <c r="E24" s="349">
        <f t="shared" si="0"/>
        <v>6.7</v>
      </c>
      <c r="F24" s="350">
        <f>SUM(F21:F23)</f>
        <v>43</v>
      </c>
      <c r="G24" s="351">
        <f t="shared" si="1"/>
        <v>7.8</v>
      </c>
    </row>
    <row r="25" spans="1:7" ht="18" customHeight="1">
      <c r="A25" s="352"/>
      <c r="B25" s="744" t="s">
        <v>626</v>
      </c>
      <c r="C25" s="2731"/>
      <c r="D25" s="2731"/>
      <c r="E25" s="2731"/>
      <c r="F25" s="2731"/>
      <c r="G25" s="2731"/>
    </row>
    <row r="26" spans="1:7" ht="7.5" customHeight="1">
      <c r="A26" s="352"/>
      <c r="B26" s="353"/>
      <c r="C26" s="354"/>
      <c r="D26" s="354"/>
      <c r="E26" s="355"/>
      <c r="F26" s="354"/>
      <c r="G26" s="355"/>
    </row>
    <row r="27" spans="1:7" ht="20.100000000000001" customHeight="1">
      <c r="A27" s="532" t="s">
        <v>627</v>
      </c>
    </row>
    <row r="28" spans="1:7" ht="6.75" customHeight="1" thickBot="1"/>
    <row r="29" spans="1:7" s="535" customFormat="1" ht="18" customHeight="1">
      <c r="A29" s="733" t="s">
        <v>610</v>
      </c>
      <c r="B29" s="734"/>
      <c r="C29" s="735" t="s">
        <v>898</v>
      </c>
      <c r="D29" s="737" t="s">
        <v>899</v>
      </c>
      <c r="E29" s="737" t="s">
        <v>900</v>
      </c>
      <c r="F29" s="723" t="s">
        <v>901</v>
      </c>
      <c r="G29" s="725" t="s">
        <v>897</v>
      </c>
    </row>
    <row r="30" spans="1:7" s="535" customFormat="1" ht="18" customHeight="1">
      <c r="A30" s="727" t="s">
        <v>621</v>
      </c>
      <c r="B30" s="728"/>
      <c r="C30" s="736"/>
      <c r="D30" s="738"/>
      <c r="E30" s="738"/>
      <c r="F30" s="724"/>
      <c r="G30" s="726"/>
    </row>
    <row r="31" spans="1:7" s="535" customFormat="1" ht="20.100000000000001" customHeight="1">
      <c r="A31" s="729" t="s">
        <v>623</v>
      </c>
      <c r="B31" s="730"/>
      <c r="C31" s="2732">
        <v>0</v>
      </c>
      <c r="D31" s="357">
        <v>0</v>
      </c>
      <c r="E31" s="358">
        <v>0</v>
      </c>
      <c r="F31" s="2733">
        <v>0</v>
      </c>
      <c r="G31" s="359">
        <v>0</v>
      </c>
    </row>
    <row r="32" spans="1:7" s="535" customFormat="1" ht="20.100000000000001" customHeight="1">
      <c r="A32" s="731" t="s">
        <v>624</v>
      </c>
      <c r="B32" s="732"/>
      <c r="C32" s="360">
        <v>3</v>
      </c>
      <c r="D32" s="361">
        <v>3</v>
      </c>
      <c r="E32" s="362">
        <v>1</v>
      </c>
      <c r="F32" s="373">
        <v>3</v>
      </c>
      <c r="G32" s="363">
        <v>2</v>
      </c>
    </row>
    <row r="33" spans="1:7" s="535" customFormat="1" ht="20.100000000000001" customHeight="1">
      <c r="A33" s="739" t="s">
        <v>625</v>
      </c>
      <c r="B33" s="740"/>
      <c r="C33" s="364">
        <v>0</v>
      </c>
      <c r="D33" s="365">
        <v>0</v>
      </c>
      <c r="E33" s="366">
        <v>0</v>
      </c>
      <c r="F33" s="374">
        <v>0</v>
      </c>
      <c r="G33" s="367">
        <v>0</v>
      </c>
    </row>
    <row r="34" spans="1:7" s="535" customFormat="1" ht="20.100000000000001" customHeight="1" thickBot="1">
      <c r="A34" s="721" t="s">
        <v>600</v>
      </c>
      <c r="B34" s="722"/>
      <c r="C34" s="368">
        <f>SUM(C31:C33)</f>
        <v>3</v>
      </c>
      <c r="D34" s="369">
        <f>SUM(D31:D33)</f>
        <v>3</v>
      </c>
      <c r="E34" s="369">
        <f>SUM(E31:E33)</f>
        <v>1</v>
      </c>
      <c r="F34" s="370">
        <f>SUM(F31:F33)</f>
        <v>3</v>
      </c>
      <c r="G34" s="371">
        <f>SUM(G31:G33)</f>
        <v>2</v>
      </c>
    </row>
    <row r="35" spans="1:7" ht="8.25" customHeight="1">
      <c r="F35" s="526"/>
    </row>
    <row r="36" spans="1:7" ht="8.25" customHeight="1"/>
    <row r="37" spans="1:7" ht="20.100000000000001" customHeight="1">
      <c r="A37" s="532" t="s">
        <v>628</v>
      </c>
    </row>
    <row r="38" spans="1:7" ht="6.75" customHeight="1" thickBot="1"/>
    <row r="39" spans="1:7" s="535" customFormat="1" ht="18" customHeight="1">
      <c r="A39" s="733" t="s">
        <v>610</v>
      </c>
      <c r="B39" s="734"/>
      <c r="C39" s="735" t="s">
        <v>898</v>
      </c>
      <c r="D39" s="737" t="s">
        <v>899</v>
      </c>
      <c r="E39" s="737" t="s">
        <v>900</v>
      </c>
      <c r="F39" s="723" t="s">
        <v>901</v>
      </c>
      <c r="G39" s="725" t="s">
        <v>897</v>
      </c>
    </row>
    <row r="40" spans="1:7" s="535" customFormat="1" ht="18" customHeight="1">
      <c r="A40" s="727" t="s">
        <v>621</v>
      </c>
      <c r="B40" s="728"/>
      <c r="C40" s="736"/>
      <c r="D40" s="738"/>
      <c r="E40" s="738"/>
      <c r="F40" s="724"/>
      <c r="G40" s="726"/>
    </row>
    <row r="41" spans="1:7" s="535" customFormat="1" ht="20.100000000000001" customHeight="1">
      <c r="A41" s="729" t="s">
        <v>623</v>
      </c>
      <c r="B41" s="730"/>
      <c r="C41" s="356">
        <v>0</v>
      </c>
      <c r="D41" s="372">
        <v>0</v>
      </c>
      <c r="E41" s="372">
        <v>0</v>
      </c>
      <c r="F41" s="358">
        <v>0</v>
      </c>
      <c r="G41" s="359">
        <v>0</v>
      </c>
    </row>
    <row r="42" spans="1:7" s="535" customFormat="1" ht="20.100000000000001" customHeight="1">
      <c r="A42" s="731" t="s">
        <v>624</v>
      </c>
      <c r="B42" s="732"/>
      <c r="C42" s="360">
        <v>1</v>
      </c>
      <c r="D42" s="361">
        <v>3</v>
      </c>
      <c r="E42" s="362">
        <v>4</v>
      </c>
      <c r="F42" s="373">
        <v>1</v>
      </c>
      <c r="G42" s="363">
        <v>3</v>
      </c>
    </row>
    <row r="43" spans="1:7" s="535" customFormat="1" ht="20.100000000000001" customHeight="1">
      <c r="A43" s="719" t="s">
        <v>625</v>
      </c>
      <c r="B43" s="720"/>
      <c r="C43" s="364">
        <v>1</v>
      </c>
      <c r="D43" s="365">
        <v>0</v>
      </c>
      <c r="E43" s="366">
        <v>1</v>
      </c>
      <c r="F43" s="374">
        <v>1</v>
      </c>
      <c r="G43" s="367">
        <v>0</v>
      </c>
    </row>
    <row r="44" spans="1:7" s="535" customFormat="1" ht="20.100000000000001" customHeight="1" thickBot="1">
      <c r="A44" s="721" t="s">
        <v>600</v>
      </c>
      <c r="B44" s="722"/>
      <c r="C44" s="368">
        <f>SUM(C41:C43)</f>
        <v>2</v>
      </c>
      <c r="D44" s="369">
        <f>SUM(D41:D43)</f>
        <v>3</v>
      </c>
      <c r="E44" s="370">
        <f>SUM(E41:E43)</f>
        <v>5</v>
      </c>
      <c r="F44" s="375">
        <f>SUM(F41:F43)</f>
        <v>2</v>
      </c>
      <c r="G44" s="371">
        <f>SUM(G41:G43)</f>
        <v>3</v>
      </c>
    </row>
  </sheetData>
  <mergeCells count="32">
    <mergeCell ref="A41:B41"/>
    <mergeCell ref="A42:B42"/>
    <mergeCell ref="A43:B43"/>
    <mergeCell ref="A44:B44"/>
    <mergeCell ref="C39:C40"/>
    <mergeCell ref="D39:D40"/>
    <mergeCell ref="E39:E40"/>
    <mergeCell ref="F39:F40"/>
    <mergeCell ref="G39:G40"/>
    <mergeCell ref="A40:B40"/>
    <mergeCell ref="A30:B30"/>
    <mergeCell ref="A31:B31"/>
    <mergeCell ref="A32:B32"/>
    <mergeCell ref="A33:B33"/>
    <mergeCell ref="A34:B34"/>
    <mergeCell ref="A39:B39"/>
    <mergeCell ref="A13:A16"/>
    <mergeCell ref="A17:A20"/>
    <mergeCell ref="A21:A24"/>
    <mergeCell ref="B25:G25"/>
    <mergeCell ref="A29:B29"/>
    <mergeCell ref="C29:C30"/>
    <mergeCell ref="D29:D30"/>
    <mergeCell ref="E29:E30"/>
    <mergeCell ref="F29:F30"/>
    <mergeCell ref="G29:G30"/>
    <mergeCell ref="A3:A4"/>
    <mergeCell ref="C3:C4"/>
    <mergeCell ref="D3:E3"/>
    <mergeCell ref="F3:G3"/>
    <mergeCell ref="A5:A8"/>
    <mergeCell ref="A9:A12"/>
  </mergeCells>
  <phoneticPr fontId="3"/>
  <pageMargins left="0.78740157480314965" right="0.78740157480314965" top="0.78740157480314965" bottom="0.59055118110236227" header="0" footer="0"/>
  <pageSetup paperSize="9" scale="94" orientation="portrait" blackAndWhite="1" r:id="rId1"/>
  <headerFooter alignWithMargins="0"/>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9E881-FCD5-44EB-9084-40D57F8778C3}">
  <sheetPr>
    <tabColor theme="7" tint="0.59999389629810485"/>
  </sheetPr>
  <dimension ref="A1:AJ55"/>
  <sheetViews>
    <sheetView showGridLines="0" showZeros="0" view="pageBreakPreview" zoomScale="90" zoomScaleNormal="100" zoomScaleSheetLayoutView="90" workbookViewId="0">
      <selection activeCell="A30" sqref="A30"/>
    </sheetView>
  </sheetViews>
  <sheetFormatPr defaultColWidth="9" defaultRowHeight="30.95" customHeight="1"/>
  <cols>
    <col min="1" max="1" width="11.375" style="269" customWidth="1"/>
    <col min="2" max="2" width="6" style="269" customWidth="1"/>
    <col min="3" max="5" width="6.125" style="269" customWidth="1"/>
    <col min="6" max="6" width="1.625" style="269" customWidth="1"/>
    <col min="7" max="7" width="3.125" style="269" customWidth="1"/>
    <col min="8" max="9" width="1.625" style="269" customWidth="1"/>
    <col min="10" max="10" width="3.125" style="269" customWidth="1"/>
    <col min="11" max="12" width="1.625" style="269" customWidth="1"/>
    <col min="13" max="13" width="3.125" style="269" customWidth="1"/>
    <col min="14" max="15" width="1.625" style="269" customWidth="1"/>
    <col min="16" max="16" width="3.125" style="269" customWidth="1"/>
    <col min="17" max="18" width="1.625" style="269" customWidth="1"/>
    <col min="19" max="19" width="3.125" style="269" customWidth="1"/>
    <col min="20" max="21" width="1.625" style="269" customWidth="1"/>
    <col min="22" max="22" width="3" style="269" customWidth="1"/>
    <col min="23" max="24" width="1.625" style="269" customWidth="1"/>
    <col min="25" max="25" width="3" style="269" customWidth="1"/>
    <col min="26" max="27" width="1.625" style="269" customWidth="1"/>
    <col min="28" max="28" width="3.125" style="269" customWidth="1"/>
    <col min="29" max="29" width="1.625" style="269" customWidth="1"/>
    <col min="30" max="63" width="6.625" style="269" customWidth="1"/>
    <col min="64" max="16384" width="9" style="269"/>
  </cols>
  <sheetData>
    <row r="1" spans="1:29" ht="24" customHeight="1">
      <c r="A1" s="532" t="s">
        <v>629</v>
      </c>
    </row>
    <row r="2" spans="1:29" s="535" customFormat="1" ht="16.5" customHeight="1" thickBot="1">
      <c r="S2" s="523"/>
      <c r="T2" s="523"/>
      <c r="U2" s="523"/>
      <c r="V2" s="523"/>
      <c r="W2" s="523"/>
      <c r="X2" s="523"/>
      <c r="Y2" s="523"/>
      <c r="Z2" s="523"/>
      <c r="AA2" s="523"/>
      <c r="AB2" s="523"/>
      <c r="AC2" s="312" t="s">
        <v>1044</v>
      </c>
    </row>
    <row r="3" spans="1:29" s="535" customFormat="1" ht="30.95" customHeight="1">
      <c r="A3" s="376" t="s">
        <v>630</v>
      </c>
      <c r="B3" s="791" t="s">
        <v>631</v>
      </c>
      <c r="C3" s="792"/>
      <c r="D3" s="792"/>
      <c r="E3" s="793"/>
      <c r="F3" s="794" t="s">
        <v>619</v>
      </c>
      <c r="G3" s="792"/>
      <c r="H3" s="792"/>
      <c r="I3" s="792"/>
      <c r="J3" s="792"/>
      <c r="K3" s="792"/>
      <c r="L3" s="792"/>
      <c r="M3" s="792"/>
      <c r="N3" s="792"/>
      <c r="O3" s="792"/>
      <c r="P3" s="792"/>
      <c r="Q3" s="795"/>
      <c r="R3" s="796" t="s">
        <v>620</v>
      </c>
      <c r="S3" s="792"/>
      <c r="T3" s="792"/>
      <c r="U3" s="792"/>
      <c r="V3" s="792"/>
      <c r="W3" s="792"/>
      <c r="X3" s="792"/>
      <c r="Y3" s="792"/>
      <c r="Z3" s="792"/>
      <c r="AA3" s="792"/>
      <c r="AB3" s="792"/>
      <c r="AC3" s="795"/>
    </row>
    <row r="4" spans="1:29" s="535" customFormat="1" ht="30.95" customHeight="1">
      <c r="A4" s="533" t="s">
        <v>632</v>
      </c>
      <c r="B4" s="536" t="s">
        <v>597</v>
      </c>
      <c r="C4" s="528" t="s">
        <v>598</v>
      </c>
      <c r="D4" s="519" t="s">
        <v>599</v>
      </c>
      <c r="E4" s="377" t="s">
        <v>600</v>
      </c>
      <c r="F4" s="797" t="s">
        <v>597</v>
      </c>
      <c r="G4" s="798"/>
      <c r="H4" s="798"/>
      <c r="I4" s="798" t="s">
        <v>598</v>
      </c>
      <c r="J4" s="798"/>
      <c r="K4" s="798"/>
      <c r="L4" s="798" t="s">
        <v>599</v>
      </c>
      <c r="M4" s="798"/>
      <c r="N4" s="700"/>
      <c r="O4" s="799" t="s">
        <v>600</v>
      </c>
      <c r="P4" s="800"/>
      <c r="Q4" s="801"/>
      <c r="R4" s="698" t="s">
        <v>597</v>
      </c>
      <c r="S4" s="798"/>
      <c r="T4" s="798"/>
      <c r="U4" s="798" t="s">
        <v>598</v>
      </c>
      <c r="V4" s="798"/>
      <c r="W4" s="798"/>
      <c r="X4" s="798" t="s">
        <v>599</v>
      </c>
      <c r="Y4" s="798"/>
      <c r="Z4" s="700"/>
      <c r="AA4" s="799" t="s">
        <v>600</v>
      </c>
      <c r="AB4" s="800"/>
      <c r="AC4" s="801"/>
    </row>
    <row r="5" spans="1:29" s="535" customFormat="1" ht="30.95" customHeight="1">
      <c r="A5" s="787" t="s">
        <v>633</v>
      </c>
      <c r="B5" s="378"/>
      <c r="C5" s="379"/>
      <c r="D5" s="380"/>
      <c r="E5" s="381"/>
      <c r="F5" s="382"/>
      <c r="G5" s="383"/>
      <c r="H5" s="384"/>
      <c r="I5" s="790"/>
      <c r="J5" s="2734"/>
      <c r="K5" s="2735"/>
      <c r="L5" s="380"/>
      <c r="M5" s="383"/>
      <c r="N5" s="383"/>
      <c r="O5" s="530"/>
      <c r="P5" s="385"/>
      <c r="Q5" s="531"/>
      <c r="R5" s="383"/>
      <c r="S5" s="383"/>
      <c r="T5" s="384"/>
      <c r="U5" s="790"/>
      <c r="V5" s="2734"/>
      <c r="W5" s="2735"/>
      <c r="X5" s="380"/>
      <c r="Y5" s="383"/>
      <c r="Z5" s="386"/>
      <c r="AA5" s="782">
        <f>R5+U5+X5</f>
        <v>0</v>
      </c>
      <c r="AB5" s="2736"/>
      <c r="AC5" s="2737"/>
    </row>
    <row r="6" spans="1:29" s="535" customFormat="1" ht="30.95" customHeight="1">
      <c r="A6" s="789"/>
      <c r="B6" s="387">
        <v>166</v>
      </c>
      <c r="C6" s="388">
        <v>288</v>
      </c>
      <c r="D6" s="285">
        <v>426</v>
      </c>
      <c r="E6" s="295">
        <f>SUM(B6:D6)</f>
        <v>880</v>
      </c>
      <c r="F6" s="780">
        <v>0</v>
      </c>
      <c r="G6" s="783"/>
      <c r="H6" s="784"/>
      <c r="I6" s="777">
        <v>1</v>
      </c>
      <c r="J6" s="778"/>
      <c r="K6" s="785"/>
      <c r="L6" s="777">
        <v>2</v>
      </c>
      <c r="M6" s="778"/>
      <c r="N6" s="779"/>
      <c r="O6" s="777">
        <f>SUM(F6:L6)</f>
        <v>3</v>
      </c>
      <c r="P6" s="778"/>
      <c r="Q6" s="779"/>
      <c r="R6" s="780">
        <v>0</v>
      </c>
      <c r="S6" s="2738"/>
      <c r="T6" s="2739"/>
      <c r="U6" s="777">
        <v>0</v>
      </c>
      <c r="V6" s="2740"/>
      <c r="W6" s="2741"/>
      <c r="X6" s="788">
        <v>0</v>
      </c>
      <c r="Y6" s="2742"/>
      <c r="Z6" s="2743"/>
      <c r="AA6" s="781">
        <f>SUM(R6:Z6)</f>
        <v>0</v>
      </c>
      <c r="AB6" s="2740"/>
      <c r="AC6" s="2744"/>
    </row>
    <row r="7" spans="1:29" s="535" customFormat="1" ht="30.95" customHeight="1">
      <c r="A7" s="787" t="s">
        <v>634</v>
      </c>
      <c r="B7" s="389"/>
      <c r="C7" s="390"/>
      <c r="D7" s="391"/>
      <c r="E7" s="392"/>
      <c r="F7" s="393"/>
      <c r="G7" s="394"/>
      <c r="H7" s="395"/>
      <c r="I7" s="765"/>
      <c r="J7" s="766"/>
      <c r="K7" s="767"/>
      <c r="L7" s="380"/>
      <c r="M7" s="383"/>
      <c r="N7" s="383"/>
      <c r="O7" s="782">
        <f>F7+I7+L7</f>
        <v>0</v>
      </c>
      <c r="P7" s="2736"/>
      <c r="Q7" s="2737"/>
      <c r="R7" s="768"/>
      <c r="S7" s="2736"/>
      <c r="T7" s="2736"/>
      <c r="U7" s="769"/>
      <c r="V7" s="2736"/>
      <c r="W7" s="2745"/>
      <c r="X7" s="768"/>
      <c r="Y7" s="2736"/>
      <c r="Z7" s="2746"/>
      <c r="AA7" s="782">
        <f>R7+U7+X7</f>
        <v>0</v>
      </c>
      <c r="AB7" s="2736"/>
      <c r="AC7" s="2737"/>
    </row>
    <row r="8" spans="1:29" s="535" customFormat="1" ht="30.95" customHeight="1">
      <c r="A8" s="787"/>
      <c r="B8" s="396">
        <v>14</v>
      </c>
      <c r="C8" s="397">
        <v>155</v>
      </c>
      <c r="D8" s="398">
        <v>81</v>
      </c>
      <c r="E8" s="399">
        <f>SUM(B8:D8)</f>
        <v>250</v>
      </c>
      <c r="F8" s="780">
        <v>0</v>
      </c>
      <c r="G8" s="783"/>
      <c r="H8" s="784"/>
      <c r="I8" s="777">
        <v>0</v>
      </c>
      <c r="J8" s="778"/>
      <c r="K8" s="785"/>
      <c r="L8" s="777">
        <v>0</v>
      </c>
      <c r="M8" s="778"/>
      <c r="N8" s="779"/>
      <c r="O8" s="777">
        <f>SUM(G8:L8)</f>
        <v>0</v>
      </c>
      <c r="P8" s="778"/>
      <c r="Q8" s="779"/>
      <c r="R8" s="780">
        <v>0</v>
      </c>
      <c r="S8" s="2738"/>
      <c r="T8" s="2739"/>
      <c r="U8" s="777">
        <v>0</v>
      </c>
      <c r="V8" s="2740"/>
      <c r="W8" s="2741"/>
      <c r="X8" s="788">
        <v>0</v>
      </c>
      <c r="Y8" s="2742"/>
      <c r="Z8" s="2743"/>
      <c r="AA8" s="781">
        <f>SUM(S8:X8)</f>
        <v>0</v>
      </c>
      <c r="AB8" s="2740"/>
      <c r="AC8" s="2744"/>
    </row>
    <row r="9" spans="1:29" s="523" customFormat="1" ht="30.95" customHeight="1">
      <c r="A9" s="763" t="s">
        <v>635</v>
      </c>
      <c r="B9" s="400"/>
      <c r="C9" s="401"/>
      <c r="D9" s="402"/>
      <c r="E9" s="2747">
        <f t="shared" ref="E9:E12" si="0">SUM(B9:D9)</f>
        <v>0</v>
      </c>
      <c r="F9" s="403"/>
      <c r="G9" s="404"/>
      <c r="H9" s="405"/>
      <c r="I9" s="765"/>
      <c r="J9" s="766"/>
      <c r="K9" s="767"/>
      <c r="L9" s="765"/>
      <c r="M9" s="766"/>
      <c r="N9" s="786"/>
      <c r="O9" s="2748">
        <f>F9+I9+L9</f>
        <v>0</v>
      </c>
      <c r="P9" s="766"/>
      <c r="Q9" s="2749"/>
      <c r="R9" s="768"/>
      <c r="S9" s="2736"/>
      <c r="T9" s="2736"/>
      <c r="U9" s="769"/>
      <c r="V9" s="2736"/>
      <c r="W9" s="2745"/>
      <c r="X9" s="768"/>
      <c r="Y9" s="2736"/>
      <c r="Z9" s="2746"/>
      <c r="AA9" s="782">
        <f>R9+U9+X9</f>
        <v>0</v>
      </c>
      <c r="AB9" s="2736"/>
      <c r="AC9" s="2737"/>
    </row>
    <row r="10" spans="1:29" s="535" customFormat="1" ht="30.95" customHeight="1">
      <c r="A10" s="763"/>
      <c r="B10" s="387">
        <v>63</v>
      </c>
      <c r="C10" s="388">
        <v>731</v>
      </c>
      <c r="D10" s="285">
        <v>157</v>
      </c>
      <c r="E10" s="2750">
        <f t="shared" si="0"/>
        <v>951</v>
      </c>
      <c r="F10" s="780">
        <v>4</v>
      </c>
      <c r="G10" s="783"/>
      <c r="H10" s="784"/>
      <c r="I10" s="777">
        <v>9</v>
      </c>
      <c r="J10" s="778"/>
      <c r="K10" s="785"/>
      <c r="L10" s="777">
        <v>1</v>
      </c>
      <c r="M10" s="778"/>
      <c r="N10" s="779"/>
      <c r="O10" s="777">
        <f>SUM(F10:L10)</f>
        <v>14</v>
      </c>
      <c r="P10" s="778"/>
      <c r="Q10" s="779"/>
      <c r="R10" s="780">
        <v>0</v>
      </c>
      <c r="S10" s="2738"/>
      <c r="T10" s="2739"/>
      <c r="U10" s="777">
        <v>4</v>
      </c>
      <c r="V10" s="2740"/>
      <c r="W10" s="2741"/>
      <c r="X10" s="777">
        <v>0</v>
      </c>
      <c r="Y10" s="2740"/>
      <c r="Z10" s="2751"/>
      <c r="AA10" s="781">
        <f>SUM(S10:Y10)</f>
        <v>4</v>
      </c>
      <c r="AB10" s="2740"/>
      <c r="AC10" s="2744"/>
    </row>
    <row r="11" spans="1:29" s="523" customFormat="1" ht="30.95" customHeight="1">
      <c r="A11" s="763" t="s">
        <v>636</v>
      </c>
      <c r="B11" s="400"/>
      <c r="C11" s="401"/>
      <c r="D11" s="402"/>
      <c r="E11" s="399">
        <f t="shared" si="0"/>
        <v>0</v>
      </c>
      <c r="F11" s="403"/>
      <c r="G11" s="404"/>
      <c r="H11" s="405"/>
      <c r="I11" s="769"/>
      <c r="J11" s="2736"/>
      <c r="K11" s="2745"/>
      <c r="L11" s="402"/>
      <c r="M11" s="404"/>
      <c r="N11" s="406"/>
      <c r="O11" s="782">
        <f>F11+I11+L11</f>
        <v>0</v>
      </c>
      <c r="P11" s="2736"/>
      <c r="Q11" s="2737"/>
      <c r="R11" s="768"/>
      <c r="S11" s="2736"/>
      <c r="T11" s="2736"/>
      <c r="U11" s="769"/>
      <c r="V11" s="2736"/>
      <c r="W11" s="2745"/>
      <c r="X11" s="768"/>
      <c r="Y11" s="2736"/>
      <c r="Z11" s="2746"/>
      <c r="AA11" s="782">
        <f>R11+U11+X11</f>
        <v>0</v>
      </c>
      <c r="AB11" s="2736"/>
      <c r="AC11" s="2737"/>
    </row>
    <row r="12" spans="1:29" s="535" customFormat="1" ht="30.95" customHeight="1">
      <c r="A12" s="763"/>
      <c r="B12" s="387">
        <v>9</v>
      </c>
      <c r="C12" s="388">
        <v>598</v>
      </c>
      <c r="D12" s="285">
        <v>50</v>
      </c>
      <c r="E12" s="399">
        <f t="shared" si="0"/>
        <v>657</v>
      </c>
      <c r="F12" s="780">
        <v>0</v>
      </c>
      <c r="G12" s="783"/>
      <c r="H12" s="784"/>
      <c r="I12" s="777">
        <v>2</v>
      </c>
      <c r="J12" s="778"/>
      <c r="K12" s="785"/>
      <c r="L12" s="777">
        <v>0</v>
      </c>
      <c r="M12" s="778"/>
      <c r="N12" s="779"/>
      <c r="O12" s="777">
        <f>SUM(F12:N12)</f>
        <v>2</v>
      </c>
      <c r="P12" s="778"/>
      <c r="Q12" s="779"/>
      <c r="R12" s="780">
        <v>0</v>
      </c>
      <c r="S12" s="2738"/>
      <c r="T12" s="2739"/>
      <c r="U12" s="777">
        <v>0</v>
      </c>
      <c r="V12" s="2740"/>
      <c r="W12" s="2741"/>
      <c r="X12" s="777">
        <v>0</v>
      </c>
      <c r="Y12" s="2740"/>
      <c r="Z12" s="2751"/>
      <c r="AA12" s="781">
        <f>SUM(S12:X12)</f>
        <v>0</v>
      </c>
      <c r="AB12" s="2740"/>
      <c r="AC12" s="2744"/>
    </row>
    <row r="13" spans="1:29" s="523" customFormat="1" ht="30.95" customHeight="1">
      <c r="A13" s="763" t="s">
        <v>637</v>
      </c>
      <c r="B13" s="400"/>
      <c r="C13" s="401"/>
      <c r="D13" s="402"/>
      <c r="E13" s="530"/>
      <c r="F13" s="403"/>
      <c r="G13" s="404"/>
      <c r="H13" s="405"/>
      <c r="I13" s="765">
        <v>1</v>
      </c>
      <c r="J13" s="766"/>
      <c r="K13" s="767"/>
      <c r="L13" s="765"/>
      <c r="M13" s="766"/>
      <c r="N13" s="786"/>
      <c r="O13" s="782">
        <f>F13+I13+L13</f>
        <v>1</v>
      </c>
      <c r="P13" s="2736"/>
      <c r="Q13" s="2737"/>
      <c r="R13" s="768"/>
      <c r="S13" s="2736"/>
      <c r="T13" s="2736"/>
      <c r="U13" s="769">
        <v>2</v>
      </c>
      <c r="V13" s="2736"/>
      <c r="W13" s="2745"/>
      <c r="X13" s="768"/>
      <c r="Y13" s="2736"/>
      <c r="Z13" s="2746"/>
      <c r="AA13" s="782">
        <f>SUM(S13:Y13)</f>
        <v>2</v>
      </c>
      <c r="AB13" s="2736"/>
      <c r="AC13" s="2737"/>
    </row>
    <row r="14" spans="1:29" s="535" customFormat="1" ht="30.95" customHeight="1">
      <c r="A14" s="763"/>
      <c r="B14" s="387">
        <v>10</v>
      </c>
      <c r="C14" s="388">
        <v>1137</v>
      </c>
      <c r="D14" s="285">
        <v>45</v>
      </c>
      <c r="E14" s="295">
        <f>SUM(B14:D14)</f>
        <v>1192</v>
      </c>
      <c r="F14" s="780">
        <v>0</v>
      </c>
      <c r="G14" s="783"/>
      <c r="H14" s="784"/>
      <c r="I14" s="777">
        <v>7</v>
      </c>
      <c r="J14" s="778"/>
      <c r="K14" s="785"/>
      <c r="L14" s="777">
        <v>2</v>
      </c>
      <c r="M14" s="778"/>
      <c r="N14" s="779"/>
      <c r="O14" s="777">
        <f>SUM(G14:M14)</f>
        <v>9</v>
      </c>
      <c r="P14" s="778"/>
      <c r="Q14" s="779"/>
      <c r="R14" s="780">
        <v>0</v>
      </c>
      <c r="S14" s="2738"/>
      <c r="T14" s="2739"/>
      <c r="U14" s="777">
        <v>6</v>
      </c>
      <c r="V14" s="2740"/>
      <c r="W14" s="2741"/>
      <c r="X14" s="777">
        <v>1</v>
      </c>
      <c r="Y14" s="2740"/>
      <c r="Z14" s="2751"/>
      <c r="AA14" s="781">
        <f>SUM(S14:Y14)</f>
        <v>7</v>
      </c>
      <c r="AB14" s="2740"/>
      <c r="AC14" s="2744"/>
    </row>
    <row r="15" spans="1:29" s="523" customFormat="1" ht="30.95" customHeight="1">
      <c r="A15" s="763" t="s">
        <v>638</v>
      </c>
      <c r="B15" s="400"/>
      <c r="C15" s="401"/>
      <c r="D15" s="402"/>
      <c r="E15" s="530"/>
      <c r="F15" s="403"/>
      <c r="G15" s="404"/>
      <c r="H15" s="405"/>
      <c r="I15" s="765"/>
      <c r="J15" s="766"/>
      <c r="K15" s="767"/>
      <c r="L15" s="402"/>
      <c r="M15" s="404"/>
      <c r="N15" s="406"/>
      <c r="O15" s="782">
        <f>F15+I15+L15</f>
        <v>0</v>
      </c>
      <c r="P15" s="2736"/>
      <c r="Q15" s="2737"/>
      <c r="R15" s="768"/>
      <c r="S15" s="2736"/>
      <c r="T15" s="2736"/>
      <c r="U15" s="769"/>
      <c r="V15" s="2736"/>
      <c r="W15" s="2745"/>
      <c r="X15" s="768"/>
      <c r="Y15" s="2736"/>
      <c r="Z15" s="2746"/>
      <c r="AA15" s="782">
        <f>SUM(S15:Y15)</f>
        <v>0</v>
      </c>
      <c r="AB15" s="2736"/>
      <c r="AC15" s="2737"/>
    </row>
    <row r="16" spans="1:29" s="535" customFormat="1" ht="30.95" customHeight="1">
      <c r="A16" s="763"/>
      <c r="B16" s="387">
        <v>28</v>
      </c>
      <c r="C16" s="388">
        <v>491</v>
      </c>
      <c r="D16" s="285">
        <v>51</v>
      </c>
      <c r="E16" s="295">
        <f>SUM(B16:D16)</f>
        <v>570</v>
      </c>
      <c r="F16" s="780">
        <v>0</v>
      </c>
      <c r="G16" s="783"/>
      <c r="H16" s="784"/>
      <c r="I16" s="777">
        <v>3</v>
      </c>
      <c r="J16" s="778"/>
      <c r="K16" s="785"/>
      <c r="L16" s="777">
        <v>1</v>
      </c>
      <c r="M16" s="778"/>
      <c r="N16" s="779"/>
      <c r="O16" s="777">
        <f>SUM(F16:N16)</f>
        <v>4</v>
      </c>
      <c r="P16" s="778"/>
      <c r="Q16" s="779"/>
      <c r="R16" s="780">
        <v>0</v>
      </c>
      <c r="S16" s="2738"/>
      <c r="T16" s="2739"/>
      <c r="U16" s="777">
        <v>5</v>
      </c>
      <c r="V16" s="2740"/>
      <c r="W16" s="2741"/>
      <c r="X16" s="777">
        <v>0</v>
      </c>
      <c r="Y16" s="2740"/>
      <c r="Z16" s="2751"/>
      <c r="AA16" s="781">
        <f>SUM(R16:Z16)</f>
        <v>5</v>
      </c>
      <c r="AB16" s="2740"/>
      <c r="AC16" s="2744"/>
    </row>
    <row r="17" spans="1:36" s="535" customFormat="1" ht="30.95" customHeight="1">
      <c r="A17" s="763" t="s">
        <v>639</v>
      </c>
      <c r="B17" s="389"/>
      <c r="C17" s="390"/>
      <c r="D17" s="391"/>
      <c r="E17" s="392"/>
      <c r="F17" s="393"/>
      <c r="G17" s="394"/>
      <c r="H17" s="395"/>
      <c r="I17" s="765"/>
      <c r="J17" s="766"/>
      <c r="K17" s="767"/>
      <c r="L17" s="391"/>
      <c r="M17" s="394"/>
      <c r="N17" s="394"/>
      <c r="O17" s="782">
        <f>F17+I17+L17</f>
        <v>0</v>
      </c>
      <c r="P17" s="2736"/>
      <c r="Q17" s="2737"/>
      <c r="R17" s="768"/>
      <c r="S17" s="2736"/>
      <c r="T17" s="2736"/>
      <c r="U17" s="769"/>
      <c r="V17" s="2736"/>
      <c r="W17" s="2745"/>
      <c r="X17" s="768"/>
      <c r="Y17" s="2736"/>
      <c r="Z17" s="2746"/>
      <c r="AA17" s="782">
        <f>SUM(S17:Y17)</f>
        <v>0</v>
      </c>
      <c r="AB17" s="2736"/>
      <c r="AC17" s="2737"/>
    </row>
    <row r="18" spans="1:36" s="535" customFormat="1" ht="30.95" customHeight="1">
      <c r="A18" s="763"/>
      <c r="B18" s="407">
        <v>0</v>
      </c>
      <c r="C18" s="388">
        <v>84</v>
      </c>
      <c r="D18" s="285">
        <v>88</v>
      </c>
      <c r="E18" s="295">
        <f>SUM(B18:D18)</f>
        <v>172</v>
      </c>
      <c r="F18" s="780">
        <v>0</v>
      </c>
      <c r="G18" s="783"/>
      <c r="H18" s="784"/>
      <c r="I18" s="777">
        <v>0</v>
      </c>
      <c r="J18" s="778"/>
      <c r="K18" s="785"/>
      <c r="L18" s="777">
        <v>0</v>
      </c>
      <c r="M18" s="778"/>
      <c r="N18" s="779"/>
      <c r="O18" s="777">
        <f>SUM(G18:M18)</f>
        <v>0</v>
      </c>
      <c r="P18" s="778"/>
      <c r="Q18" s="779"/>
      <c r="R18" s="780">
        <v>0</v>
      </c>
      <c r="S18" s="2738"/>
      <c r="T18" s="2739"/>
      <c r="U18" s="777">
        <v>0</v>
      </c>
      <c r="V18" s="2740"/>
      <c r="W18" s="2741"/>
      <c r="X18" s="777">
        <v>0</v>
      </c>
      <c r="Y18" s="2740"/>
      <c r="Z18" s="2751"/>
      <c r="AA18" s="781">
        <f>SUM(S18:X18)</f>
        <v>0</v>
      </c>
      <c r="AB18" s="2740"/>
      <c r="AC18" s="2744"/>
    </row>
    <row r="19" spans="1:36" s="535" customFormat="1" ht="30.95" customHeight="1">
      <c r="A19" s="763" t="s">
        <v>640</v>
      </c>
      <c r="B19" s="389"/>
      <c r="C19" s="390"/>
      <c r="D19" s="391"/>
      <c r="E19" s="392"/>
      <c r="F19" s="393"/>
      <c r="G19" s="394"/>
      <c r="H19" s="395"/>
      <c r="I19" s="765"/>
      <c r="J19" s="766"/>
      <c r="K19" s="767"/>
      <c r="L19" s="391"/>
      <c r="M19" s="394"/>
      <c r="N19" s="394"/>
      <c r="O19" s="782">
        <f>F19+I19+L19</f>
        <v>0</v>
      </c>
      <c r="P19" s="2736"/>
      <c r="Q19" s="2737"/>
      <c r="R19" s="769"/>
      <c r="S19" s="2736"/>
      <c r="T19" s="2745"/>
      <c r="U19" s="769">
        <v>1</v>
      </c>
      <c r="V19" s="2736"/>
      <c r="W19" s="2745"/>
      <c r="X19" s="768"/>
      <c r="Y19" s="2736"/>
      <c r="Z19" s="2746"/>
      <c r="AA19" s="782">
        <f>SUM(S19:Y19)</f>
        <v>1</v>
      </c>
      <c r="AB19" s="2736"/>
      <c r="AC19" s="2737"/>
    </row>
    <row r="20" spans="1:36" s="535" customFormat="1" ht="30.95" customHeight="1">
      <c r="A20" s="763"/>
      <c r="B20" s="387">
        <v>34</v>
      </c>
      <c r="C20" s="388">
        <v>90</v>
      </c>
      <c r="D20" s="285">
        <v>42</v>
      </c>
      <c r="E20" s="295">
        <f>SUM(B20:D20)</f>
        <v>166</v>
      </c>
      <c r="F20" s="780">
        <v>0</v>
      </c>
      <c r="G20" s="783"/>
      <c r="H20" s="784"/>
      <c r="I20" s="777">
        <v>0</v>
      </c>
      <c r="J20" s="778"/>
      <c r="K20" s="785"/>
      <c r="L20" s="777">
        <v>0</v>
      </c>
      <c r="M20" s="778"/>
      <c r="N20" s="779"/>
      <c r="O20" s="777">
        <f>SUM(F20:M20)</f>
        <v>0</v>
      </c>
      <c r="P20" s="778"/>
      <c r="Q20" s="779"/>
      <c r="R20" s="780">
        <v>5</v>
      </c>
      <c r="S20" s="2738"/>
      <c r="T20" s="2739"/>
      <c r="U20" s="777">
        <v>1</v>
      </c>
      <c r="V20" s="2740"/>
      <c r="W20" s="2741"/>
      <c r="X20" s="777">
        <v>7</v>
      </c>
      <c r="Y20" s="2740"/>
      <c r="Z20" s="2751"/>
      <c r="AA20" s="781">
        <f>SUM(R20:Z20)</f>
        <v>13</v>
      </c>
      <c r="AB20" s="2740"/>
      <c r="AC20" s="2744"/>
      <c r="AI20" s="408">
        <f t="array" ref="AI20:AJ20">X22+X20:Y20+X18+Y16+Y14+X12+Y10+Y8+Y6</f>
        <v>18</v>
      </c>
      <c r="AJ20" s="535">
        <v>11</v>
      </c>
    </row>
    <row r="21" spans="1:36" s="523" customFormat="1" ht="30.95" customHeight="1">
      <c r="A21" s="763" t="s">
        <v>641</v>
      </c>
      <c r="B21" s="400"/>
      <c r="C21" s="401"/>
      <c r="D21" s="402"/>
      <c r="E21" s="409"/>
      <c r="F21" s="404"/>
      <c r="G21" s="404"/>
      <c r="H21" s="405"/>
      <c r="I21" s="765">
        <v>1</v>
      </c>
      <c r="J21" s="766"/>
      <c r="K21" s="767"/>
      <c r="L21" s="402"/>
      <c r="M21" s="404"/>
      <c r="N21" s="406"/>
      <c r="O21" s="782">
        <f>F21+I21+L21</f>
        <v>1</v>
      </c>
      <c r="P21" s="2736"/>
      <c r="Q21" s="2737"/>
      <c r="R21" s="768"/>
      <c r="S21" s="2736"/>
      <c r="T21" s="2736"/>
      <c r="U21" s="769"/>
      <c r="V21" s="2736"/>
      <c r="W21" s="2745"/>
      <c r="X21" s="768"/>
      <c r="Y21" s="2736"/>
      <c r="Z21" s="2746"/>
      <c r="AA21" s="770">
        <f>SUM(S21:Y21)</f>
        <v>0</v>
      </c>
      <c r="AB21" s="771"/>
      <c r="AC21" s="772"/>
    </row>
    <row r="22" spans="1:36" s="535" customFormat="1" ht="30.95" customHeight="1" thickBot="1">
      <c r="A22" s="764"/>
      <c r="B22" s="407">
        <v>0</v>
      </c>
      <c r="C22" s="397">
        <v>595</v>
      </c>
      <c r="D22" s="398">
        <v>88</v>
      </c>
      <c r="E22" s="399">
        <f>SUM(B22:D22)</f>
        <v>683</v>
      </c>
      <c r="F22" s="773">
        <v>0</v>
      </c>
      <c r="G22" s="774"/>
      <c r="H22" s="775"/>
      <c r="I22" s="758">
        <v>5</v>
      </c>
      <c r="J22" s="759"/>
      <c r="K22" s="760"/>
      <c r="L22" s="758">
        <v>0</v>
      </c>
      <c r="M22" s="759"/>
      <c r="N22" s="776"/>
      <c r="O22" s="777">
        <f>SUM(F22:N22)</f>
        <v>5</v>
      </c>
      <c r="P22" s="778"/>
      <c r="Q22" s="779"/>
      <c r="R22" s="780">
        <v>0</v>
      </c>
      <c r="S22" s="2738"/>
      <c r="T22" s="2739"/>
      <c r="U22" s="777">
        <v>3</v>
      </c>
      <c r="V22" s="2740"/>
      <c r="W22" s="2741"/>
      <c r="X22" s="777">
        <v>11</v>
      </c>
      <c r="Y22" s="2740"/>
      <c r="Z22" s="2751"/>
      <c r="AA22" s="781">
        <f>SUM(S22:X22)</f>
        <v>14</v>
      </c>
      <c r="AB22" s="2740"/>
      <c r="AC22" s="2744"/>
    </row>
    <row r="23" spans="1:36" s="523" customFormat="1" ht="30.95" customHeight="1">
      <c r="A23" s="753" t="s">
        <v>642</v>
      </c>
      <c r="B23" s="410"/>
      <c r="C23" s="411"/>
      <c r="D23" s="412"/>
      <c r="E23" s="413"/>
      <c r="F23" s="414"/>
      <c r="G23" s="385">
        <f>G21+G19+G17+G15+G13+G11+G9+G7+G5</f>
        <v>0</v>
      </c>
      <c r="H23" s="415"/>
      <c r="I23" s="755">
        <f>I5+I7+I9+I11+I13+I15+I17+I19+I21</f>
        <v>2</v>
      </c>
      <c r="J23" s="2752"/>
      <c r="K23" s="2753"/>
      <c r="L23" s="755">
        <f>L5+L7+L9+L11+L13+L15+L17+L19+L21</f>
        <v>0</v>
      </c>
      <c r="M23" s="2752"/>
      <c r="N23" s="2754"/>
      <c r="O23" s="756">
        <f>O5+O7+O9+O11+O13+O15+O17+O19+O21</f>
        <v>2</v>
      </c>
      <c r="P23" s="2752"/>
      <c r="Q23" s="2755"/>
      <c r="R23" s="515"/>
      <c r="S23" s="515">
        <f>S21+S19+S17+S15+S13+S11+S9+S7+S5</f>
        <v>0</v>
      </c>
      <c r="T23" s="515"/>
      <c r="U23" s="755">
        <f>U5+U7+U9+U11+U13+U15+U17+U19+U21</f>
        <v>3</v>
      </c>
      <c r="V23" s="2752"/>
      <c r="W23" s="2753"/>
      <c r="X23" s="755">
        <f>Y5+X7+X9+X11+X13+X15+X17+X19+X21</f>
        <v>0</v>
      </c>
      <c r="Y23" s="2752"/>
      <c r="Z23" s="2753"/>
      <c r="AA23" s="756">
        <f>AA5+AA7+AA9+AA11+AA13+AA15+AA17+AA19+AA21</f>
        <v>3</v>
      </c>
      <c r="AB23" s="2752"/>
      <c r="AC23" s="2755"/>
    </row>
    <row r="24" spans="1:36" s="535" customFormat="1" ht="30.95" customHeight="1" thickBot="1">
      <c r="A24" s="754"/>
      <c r="B24" s="350">
        <f>SUM(B6:B22)</f>
        <v>324</v>
      </c>
      <c r="C24" s="416">
        <f>SUM(C6:C22)</f>
        <v>4169</v>
      </c>
      <c r="D24" s="417">
        <f>SUM(D6:D22)</f>
        <v>1028</v>
      </c>
      <c r="E24" s="418">
        <f>SUM(E6:E22)</f>
        <v>5521</v>
      </c>
      <c r="F24" s="757">
        <f>F22+F20+F18+F16+F14+F12+F10+F8+F6</f>
        <v>4</v>
      </c>
      <c r="G24" s="2756"/>
      <c r="H24" s="2757"/>
      <c r="I24" s="758">
        <f>I22+I20+I18+I16+I14+I12+I10+I8+I6</f>
        <v>27</v>
      </c>
      <c r="J24" s="759"/>
      <c r="K24" s="760"/>
      <c r="L24" s="758">
        <f>L22+L20+L18+L16+L14+L12+L10+L8+L6</f>
        <v>6</v>
      </c>
      <c r="M24" s="759"/>
      <c r="N24" s="760"/>
      <c r="O24" s="761">
        <f>O22+O20+O18+O16+O14+O12+O10+O8+O6</f>
        <v>37</v>
      </c>
      <c r="P24" s="759"/>
      <c r="Q24" s="762"/>
      <c r="R24" s="757">
        <f>R22+R20+R18+R16+R14+R12+R10+R8+R6</f>
        <v>5</v>
      </c>
      <c r="S24" s="2756"/>
      <c r="T24" s="2757"/>
      <c r="U24" s="758">
        <f>U22+U20+U18+U16+U14+U12+U10+U8+U6</f>
        <v>19</v>
      </c>
      <c r="V24" s="759"/>
      <c r="W24" s="760"/>
      <c r="X24" s="758">
        <f>X6+X8+X10+X12+X14+X16+X18+X20+X22</f>
        <v>19</v>
      </c>
      <c r="Y24" s="759"/>
      <c r="Z24" s="760"/>
      <c r="AA24" s="761">
        <f t="array" ref="AA24">AA22:AA22+AA20+AA18+AA16+AA14+AA12+AA10+AA8+AA6</f>
        <v>43</v>
      </c>
      <c r="AB24" s="759"/>
      <c r="AC24" s="762"/>
    </row>
    <row r="25" spans="1:36" s="535" customFormat="1" ht="30.95" customHeight="1">
      <c r="A25" s="535" t="s">
        <v>643</v>
      </c>
      <c r="B25" s="27"/>
      <c r="C25" s="27"/>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row>
    <row r="26" spans="1:36" s="535" customFormat="1" ht="30.95" customHeight="1"/>
    <row r="27" spans="1:36" s="535" customFormat="1" ht="30.95" customHeight="1"/>
    <row r="28" spans="1:36" s="535" customFormat="1" ht="30.95" customHeight="1"/>
    <row r="29" spans="1:36" s="535" customFormat="1" ht="30.95" customHeight="1"/>
    <row r="30" spans="1:36" s="535" customFormat="1" ht="30.95" customHeight="1"/>
    <row r="31" spans="1:36" s="535" customFormat="1" ht="30.95" customHeight="1"/>
    <row r="32" spans="1:36" s="535" customFormat="1" ht="30.95" customHeight="1"/>
    <row r="33" s="535" customFormat="1" ht="30.95" customHeight="1"/>
    <row r="34" s="535" customFormat="1" ht="30.95" customHeight="1"/>
    <row r="35" s="535" customFormat="1" ht="30.95" customHeight="1"/>
    <row r="36" s="535" customFormat="1" ht="30.95" customHeight="1"/>
    <row r="37" s="535" customFormat="1" ht="30.95" customHeight="1"/>
    <row r="38" s="535" customFormat="1" ht="30.95" customHeight="1"/>
    <row r="39" s="535" customFormat="1" ht="30.95" customHeight="1"/>
    <row r="40" s="535" customFormat="1" ht="30.95" customHeight="1"/>
    <row r="41" s="535" customFormat="1" ht="30.95" customHeight="1"/>
    <row r="42" s="535" customFormat="1" ht="30.95" customHeight="1"/>
    <row r="43" s="535" customFormat="1" ht="30.95" customHeight="1"/>
    <row r="44" s="535" customFormat="1" ht="30.95" customHeight="1"/>
    <row r="45" s="535" customFormat="1" ht="30.95" customHeight="1"/>
    <row r="46" s="535" customFormat="1" ht="30.95" customHeight="1"/>
    <row r="47" s="535" customFormat="1" ht="30.95" customHeight="1"/>
    <row r="48" s="535" customFormat="1" ht="30.95" customHeight="1"/>
    <row r="49" s="535" customFormat="1" ht="30.95" customHeight="1"/>
    <row r="50" s="535" customFormat="1" ht="30.95" customHeight="1"/>
    <row r="51" s="535" customFormat="1" ht="30.95" customHeight="1"/>
    <row r="52" s="535" customFormat="1" ht="30.95" customHeight="1"/>
    <row r="53" s="535" customFormat="1" ht="30.95" customHeight="1"/>
    <row r="54" s="535" customFormat="1" ht="30.95" customHeight="1"/>
    <row r="55" s="535" customFormat="1" ht="30.95" customHeight="1"/>
  </sheetData>
  <mergeCells count="160">
    <mergeCell ref="AA23:AC23"/>
    <mergeCell ref="F24:H24"/>
    <mergeCell ref="I24:K24"/>
    <mergeCell ref="L24:N24"/>
    <mergeCell ref="O24:Q24"/>
    <mergeCell ref="R24:T24"/>
    <mergeCell ref="U24:W24"/>
    <mergeCell ref="X24:Z24"/>
    <mergeCell ref="AA24:AC24"/>
    <mergeCell ref="A23:A24"/>
    <mergeCell ref="I23:K23"/>
    <mergeCell ref="L23:N23"/>
    <mergeCell ref="O23:Q23"/>
    <mergeCell ref="U23:W23"/>
    <mergeCell ref="X23:Z23"/>
    <mergeCell ref="AA21:AC21"/>
    <mergeCell ref="F22:H22"/>
    <mergeCell ref="I22:K22"/>
    <mergeCell ref="L22:N22"/>
    <mergeCell ref="O22:Q22"/>
    <mergeCell ref="R22:T22"/>
    <mergeCell ref="U22:W22"/>
    <mergeCell ref="X22:Z22"/>
    <mergeCell ref="AA22:AC22"/>
    <mergeCell ref="A21:A22"/>
    <mergeCell ref="I21:K21"/>
    <mergeCell ref="O21:Q21"/>
    <mergeCell ref="R21:T21"/>
    <mergeCell ref="U21:W21"/>
    <mergeCell ref="X21:Z21"/>
    <mergeCell ref="AA19:AC19"/>
    <mergeCell ref="F20:H20"/>
    <mergeCell ref="I20:K20"/>
    <mergeCell ref="L20:N20"/>
    <mergeCell ref="O20:Q20"/>
    <mergeCell ref="R20:T20"/>
    <mergeCell ref="U20:W20"/>
    <mergeCell ref="X20:Z20"/>
    <mergeCell ref="AA20:AC20"/>
    <mergeCell ref="A19:A20"/>
    <mergeCell ref="I19:K19"/>
    <mergeCell ref="O19:Q19"/>
    <mergeCell ref="R19:T19"/>
    <mergeCell ref="U19:W19"/>
    <mergeCell ref="X19:Z19"/>
    <mergeCell ref="AA17:AC17"/>
    <mergeCell ref="F18:H18"/>
    <mergeCell ref="I18:K18"/>
    <mergeCell ref="L18:N18"/>
    <mergeCell ref="O18:Q18"/>
    <mergeCell ref="R18:T18"/>
    <mergeCell ref="U18:W18"/>
    <mergeCell ref="X18:Z18"/>
    <mergeCell ref="AA18:AC18"/>
    <mergeCell ref="A17:A18"/>
    <mergeCell ref="I17:K17"/>
    <mergeCell ref="O17:Q17"/>
    <mergeCell ref="R17:T17"/>
    <mergeCell ref="U17:W17"/>
    <mergeCell ref="X17:Z17"/>
    <mergeCell ref="L16:N16"/>
    <mergeCell ref="O16:Q16"/>
    <mergeCell ref="R16:T16"/>
    <mergeCell ref="U16:W16"/>
    <mergeCell ref="X16:Z16"/>
    <mergeCell ref="AA16:AC16"/>
    <mergeCell ref="AA14:AC14"/>
    <mergeCell ref="A15:A16"/>
    <mergeCell ref="I15:K15"/>
    <mergeCell ref="O15:Q15"/>
    <mergeCell ref="R15:T15"/>
    <mergeCell ref="U15:W15"/>
    <mergeCell ref="X15:Z15"/>
    <mergeCell ref="AA15:AC15"/>
    <mergeCell ref="F16:H16"/>
    <mergeCell ref="I16:K16"/>
    <mergeCell ref="I14:K14"/>
    <mergeCell ref="L14:N14"/>
    <mergeCell ref="O14:Q14"/>
    <mergeCell ref="R14:T14"/>
    <mergeCell ref="U14:W14"/>
    <mergeCell ref="X14:Z14"/>
    <mergeCell ref="AA12:AC12"/>
    <mergeCell ref="A13:A14"/>
    <mergeCell ref="I13:K13"/>
    <mergeCell ref="L13:N13"/>
    <mergeCell ref="O13:Q13"/>
    <mergeCell ref="R13:T13"/>
    <mergeCell ref="U13:W13"/>
    <mergeCell ref="X13:Z13"/>
    <mergeCell ref="AA13:AC13"/>
    <mergeCell ref="F14:H14"/>
    <mergeCell ref="I12:K12"/>
    <mergeCell ref="L12:N12"/>
    <mergeCell ref="O12:Q12"/>
    <mergeCell ref="R12:T12"/>
    <mergeCell ref="U12:W12"/>
    <mergeCell ref="X12:Z12"/>
    <mergeCell ref="X10:Z10"/>
    <mergeCell ref="AA10:AC10"/>
    <mergeCell ref="A11:A12"/>
    <mergeCell ref="I11:K11"/>
    <mergeCell ref="O11:Q11"/>
    <mergeCell ref="R11:T11"/>
    <mergeCell ref="U11:W11"/>
    <mergeCell ref="X11:Z11"/>
    <mergeCell ref="AA11:AC11"/>
    <mergeCell ref="F12:H12"/>
    <mergeCell ref="F10:H10"/>
    <mergeCell ref="I10:K10"/>
    <mergeCell ref="L10:N10"/>
    <mergeCell ref="O10:Q10"/>
    <mergeCell ref="R10:T10"/>
    <mergeCell ref="U10:W10"/>
    <mergeCell ref="X8:Z8"/>
    <mergeCell ref="AA8:AC8"/>
    <mergeCell ref="A9:A10"/>
    <mergeCell ref="I9:K9"/>
    <mergeCell ref="L9:N9"/>
    <mergeCell ref="O9:Q9"/>
    <mergeCell ref="R9:T9"/>
    <mergeCell ref="U9:W9"/>
    <mergeCell ref="X9:Z9"/>
    <mergeCell ref="AA9:AC9"/>
    <mergeCell ref="F8:H8"/>
    <mergeCell ref="I8:K8"/>
    <mergeCell ref="L8:N8"/>
    <mergeCell ref="O8:Q8"/>
    <mergeCell ref="R8:T8"/>
    <mergeCell ref="U8:W8"/>
    <mergeCell ref="U6:W6"/>
    <mergeCell ref="X6:Z6"/>
    <mergeCell ref="AA6:AC6"/>
    <mergeCell ref="A7:A8"/>
    <mergeCell ref="I7:K7"/>
    <mergeCell ref="O7:Q7"/>
    <mergeCell ref="R7:T7"/>
    <mergeCell ref="U7:W7"/>
    <mergeCell ref="X7:Z7"/>
    <mergeCell ref="AA7:AC7"/>
    <mergeCell ref="AA4:AC4"/>
    <mergeCell ref="A5:A6"/>
    <mergeCell ref="I5:K5"/>
    <mergeCell ref="U5:W5"/>
    <mergeCell ref="AA5:AC5"/>
    <mergeCell ref="F6:H6"/>
    <mergeCell ref="I6:K6"/>
    <mergeCell ref="L6:N6"/>
    <mergeCell ref="O6:Q6"/>
    <mergeCell ref="R6:T6"/>
    <mergeCell ref="B3:E3"/>
    <mergeCell ref="F3:Q3"/>
    <mergeCell ref="R3:AC3"/>
    <mergeCell ref="F4:H4"/>
    <mergeCell ref="I4:K4"/>
    <mergeCell ref="L4:N4"/>
    <mergeCell ref="O4:Q4"/>
    <mergeCell ref="R4:T4"/>
    <mergeCell ref="U4:W4"/>
    <mergeCell ref="X4:Z4"/>
  </mergeCells>
  <phoneticPr fontId="3"/>
  <pageMargins left="0.78740157480314965" right="0.78740157480314965" top="0.98425196850393704" bottom="0.78740157480314965" header="0" footer="0"/>
  <pageSetup paperSize="9" scale="99" orientation="portrait" blackAndWhite="1" r:id="rId1"/>
  <headerFooter alignWithMargins="0"/>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3C9A-5A49-466E-A659-E3806D58D572}">
  <sheetPr>
    <tabColor theme="7" tint="0.59999389629810485"/>
  </sheetPr>
  <dimension ref="A1:U48"/>
  <sheetViews>
    <sheetView showGridLines="0" showZeros="0" view="pageBreakPreview" zoomScale="90" zoomScaleNormal="100" zoomScaleSheetLayoutView="90" workbookViewId="0">
      <pane xSplit="1" ySplit="4" topLeftCell="B5" activePane="bottomRight" state="frozen"/>
      <selection activeCell="A30" sqref="A30"/>
      <selection pane="topRight" activeCell="A30" sqref="A30"/>
      <selection pane="bottomLeft" activeCell="A30" sqref="A30"/>
      <selection pane="bottomRight" activeCell="A18" sqref="A18:A38"/>
    </sheetView>
  </sheetViews>
  <sheetFormatPr defaultColWidth="9" defaultRowHeight="19.5" customHeight="1"/>
  <cols>
    <col min="1" max="1" width="3.375" style="269" customWidth="1"/>
    <col min="2" max="2" width="0.875" style="269" customWidth="1"/>
    <col min="3" max="3" width="32" style="269" customWidth="1"/>
    <col min="4" max="4" width="0.875" style="269" customWidth="1"/>
    <col min="5" max="5" width="6" style="269" customWidth="1"/>
    <col min="6" max="6" width="1.625" style="269" customWidth="1"/>
    <col min="7" max="7" width="2.125" style="353" customWidth="1"/>
    <col min="8" max="8" width="1.375" style="269" customWidth="1"/>
    <col min="9" max="9" width="6.375" style="269" customWidth="1"/>
    <col min="10" max="10" width="1.625" style="269" customWidth="1"/>
    <col min="11" max="11" width="2.375" style="353" customWidth="1"/>
    <col min="12" max="12" width="1.625" style="269" customWidth="1"/>
    <col min="13" max="13" width="5.25" style="269" customWidth="1"/>
    <col min="14" max="14" width="1.625" style="269" customWidth="1"/>
    <col min="15" max="15" width="1.625" style="353" customWidth="1"/>
    <col min="16" max="16" width="1.625" style="269" customWidth="1"/>
    <col min="17" max="17" width="5.875" style="269" customWidth="1"/>
    <col min="18" max="18" width="1.375" style="269" customWidth="1"/>
    <col min="19" max="19" width="2.75" style="353" customWidth="1"/>
    <col min="20" max="20" width="1.375" style="269" customWidth="1"/>
    <col min="21" max="21" width="6.875" style="353" customWidth="1"/>
    <col min="22" max="16384" width="9" style="269"/>
  </cols>
  <sheetData>
    <row r="1" spans="1:21" ht="19.5" customHeight="1">
      <c r="A1" s="812" t="s">
        <v>644</v>
      </c>
      <c r="B1" s="812"/>
      <c r="C1" s="812"/>
      <c r="D1" s="812"/>
      <c r="E1" s="812"/>
      <c r="F1" s="812"/>
      <c r="G1" s="812"/>
      <c r="H1" s="812"/>
      <c r="I1" s="812"/>
      <c r="J1" s="812"/>
      <c r="K1" s="812"/>
      <c r="L1" s="812"/>
      <c r="M1" s="812"/>
      <c r="N1" s="812"/>
      <c r="O1" s="812"/>
      <c r="P1" s="812"/>
      <c r="Q1" s="812"/>
      <c r="R1" s="812"/>
      <c r="S1" s="812"/>
      <c r="T1" s="812"/>
      <c r="U1" s="812"/>
    </row>
    <row r="2" spans="1:21" s="535" customFormat="1" ht="19.5" customHeight="1" thickBot="1">
      <c r="G2" s="523"/>
      <c r="K2" s="523"/>
      <c r="O2" s="523"/>
      <c r="R2" s="523"/>
      <c r="S2" s="523"/>
      <c r="T2" s="523"/>
      <c r="U2" s="312" t="s">
        <v>1045</v>
      </c>
    </row>
    <row r="3" spans="1:21" s="535" customFormat="1" ht="19.5" customHeight="1">
      <c r="A3" s="813" t="s">
        <v>645</v>
      </c>
      <c r="B3" s="691"/>
      <c r="C3" s="691"/>
      <c r="D3" s="691"/>
      <c r="E3" s="751" t="s">
        <v>646</v>
      </c>
      <c r="F3" s="814"/>
      <c r="G3" s="814"/>
      <c r="H3" s="814"/>
      <c r="I3" s="814" t="s">
        <v>647</v>
      </c>
      <c r="J3" s="814"/>
      <c r="K3" s="814"/>
      <c r="L3" s="814"/>
      <c r="M3" s="814" t="s">
        <v>648</v>
      </c>
      <c r="N3" s="814"/>
      <c r="O3" s="814"/>
      <c r="P3" s="816"/>
      <c r="Q3" s="751" t="s">
        <v>649</v>
      </c>
      <c r="R3" s="814"/>
      <c r="S3" s="814"/>
      <c r="T3" s="816"/>
      <c r="U3" s="818" t="s">
        <v>650</v>
      </c>
    </row>
    <row r="4" spans="1:21" s="535" customFormat="1" ht="19.5" customHeight="1">
      <c r="A4" s="820" t="s">
        <v>651</v>
      </c>
      <c r="B4" s="703"/>
      <c r="C4" s="703"/>
      <c r="D4" s="703"/>
      <c r="E4" s="815"/>
      <c r="F4" s="738"/>
      <c r="G4" s="738"/>
      <c r="H4" s="738"/>
      <c r="I4" s="738"/>
      <c r="J4" s="738"/>
      <c r="K4" s="738"/>
      <c r="L4" s="738"/>
      <c r="M4" s="738"/>
      <c r="N4" s="738"/>
      <c r="O4" s="738"/>
      <c r="P4" s="817"/>
      <c r="Q4" s="815"/>
      <c r="R4" s="738"/>
      <c r="S4" s="738"/>
      <c r="T4" s="817"/>
      <c r="U4" s="819"/>
    </row>
    <row r="5" spans="1:21" s="535" customFormat="1" ht="19.5" customHeight="1">
      <c r="A5" s="821" t="s">
        <v>652</v>
      </c>
      <c r="B5" s="419"/>
      <c r="C5" s="537" t="s">
        <v>653</v>
      </c>
      <c r="D5" s="420"/>
      <c r="E5" s="2758">
        <v>0</v>
      </c>
      <c r="F5" s="2759"/>
      <c r="G5" s="2760"/>
      <c r="H5" s="2761"/>
      <c r="I5" s="2762">
        <v>3</v>
      </c>
      <c r="J5" s="2759"/>
      <c r="K5" s="2760"/>
      <c r="L5" s="2761"/>
      <c r="M5" s="2762">
        <v>1</v>
      </c>
      <c r="N5" s="822"/>
      <c r="O5" s="2763"/>
      <c r="P5" s="2764"/>
      <c r="Q5" s="2765">
        <f>E5+I5+M5</f>
        <v>4</v>
      </c>
      <c r="R5" s="2766"/>
      <c r="S5" s="318"/>
      <c r="T5" s="2767"/>
      <c r="U5" s="2768">
        <f>ROUND(Q5/Q17,3)*100</f>
        <v>10.8</v>
      </c>
    </row>
    <row r="6" spans="1:21" s="535" customFormat="1" ht="19.5" customHeight="1">
      <c r="A6" s="808"/>
      <c r="B6" s="421"/>
      <c r="C6" s="538" t="s">
        <v>654</v>
      </c>
      <c r="D6" s="422"/>
      <c r="E6" s="2769">
        <v>1</v>
      </c>
      <c r="F6" s="2770"/>
      <c r="G6" s="2771"/>
      <c r="H6" s="2772"/>
      <c r="I6" s="2773">
        <v>4</v>
      </c>
      <c r="J6" s="2770"/>
      <c r="K6" s="2771"/>
      <c r="L6" s="2772"/>
      <c r="M6" s="2773">
        <v>0</v>
      </c>
      <c r="N6" s="802"/>
      <c r="O6" s="2774"/>
      <c r="P6" s="2775"/>
      <c r="Q6" s="2776">
        <f t="shared" ref="Q6:R16" si="0">E6+I6+M6</f>
        <v>5</v>
      </c>
      <c r="R6" s="2777"/>
      <c r="S6" s="321">
        <f>G6+K6+O6</f>
        <v>0</v>
      </c>
      <c r="T6" s="2778"/>
      <c r="U6" s="2779">
        <f>ROUND(Q6/Q17,3)*100</f>
        <v>13.5</v>
      </c>
    </row>
    <row r="7" spans="1:21" s="535" customFormat="1" ht="19.5" customHeight="1">
      <c r="A7" s="808"/>
      <c r="B7" s="421"/>
      <c r="C7" s="538" t="s">
        <v>655</v>
      </c>
      <c r="D7" s="422"/>
      <c r="E7" s="2769">
        <v>0</v>
      </c>
      <c r="F7" s="2770"/>
      <c r="G7" s="2771"/>
      <c r="H7" s="2772"/>
      <c r="I7" s="2773">
        <v>1</v>
      </c>
      <c r="J7" s="2770"/>
      <c r="K7" s="2771"/>
      <c r="L7" s="2772"/>
      <c r="M7" s="2773">
        <v>1</v>
      </c>
      <c r="N7" s="802"/>
      <c r="O7" s="2774"/>
      <c r="P7" s="2775"/>
      <c r="Q7" s="2776">
        <f t="shared" si="0"/>
        <v>2</v>
      </c>
      <c r="R7" s="422"/>
      <c r="S7" s="321">
        <f>G7+K7+O7</f>
        <v>0</v>
      </c>
      <c r="T7" s="2778"/>
      <c r="U7" s="2780">
        <f>ROUND(Q7/Q17,3)*100</f>
        <v>5.4</v>
      </c>
    </row>
    <row r="8" spans="1:21" s="535" customFormat="1" ht="19.5" customHeight="1">
      <c r="A8" s="808"/>
      <c r="B8" s="421"/>
      <c r="C8" s="538" t="s">
        <v>656</v>
      </c>
      <c r="D8" s="422"/>
      <c r="E8" s="2781">
        <v>1</v>
      </c>
      <c r="F8" s="2770"/>
      <c r="G8" s="2771"/>
      <c r="H8" s="2772"/>
      <c r="I8" s="2782">
        <v>1</v>
      </c>
      <c r="J8" s="2770"/>
      <c r="K8" s="2771"/>
      <c r="L8" s="2772"/>
      <c r="M8" s="2782">
        <v>2</v>
      </c>
      <c r="N8" s="802"/>
      <c r="O8" s="2774"/>
      <c r="P8" s="2775"/>
      <c r="Q8" s="2776">
        <f t="shared" si="0"/>
        <v>4</v>
      </c>
      <c r="R8" s="2777"/>
      <c r="S8" s="321">
        <f>G8+K8+O8</f>
        <v>0</v>
      </c>
      <c r="T8" s="2778"/>
      <c r="U8" s="2783">
        <f>ROUND(Q8/Q17,3)*100</f>
        <v>10.8</v>
      </c>
    </row>
    <row r="9" spans="1:21" s="535" customFormat="1" ht="19.5" customHeight="1">
      <c r="A9" s="808"/>
      <c r="B9" s="421"/>
      <c r="C9" s="538" t="s">
        <v>657</v>
      </c>
      <c r="D9" s="422"/>
      <c r="E9" s="2781">
        <v>0</v>
      </c>
      <c r="F9" s="2770"/>
      <c r="G9" s="2771"/>
      <c r="H9" s="2772"/>
      <c r="I9" s="2782">
        <v>7</v>
      </c>
      <c r="J9" s="2770"/>
      <c r="K9" s="2771"/>
      <c r="L9" s="2772"/>
      <c r="M9" s="2782">
        <v>0</v>
      </c>
      <c r="N9" s="802"/>
      <c r="O9" s="2774"/>
      <c r="P9" s="2775"/>
      <c r="Q9" s="2776">
        <f t="shared" si="0"/>
        <v>7</v>
      </c>
      <c r="R9" s="2770">
        <f t="shared" si="0"/>
        <v>0</v>
      </c>
      <c r="S9" s="2771"/>
      <c r="T9" s="2784"/>
      <c r="U9" s="2783">
        <f>ROUND(Q9/Q17,3)*100</f>
        <v>18.899999999999999</v>
      </c>
    </row>
    <row r="10" spans="1:21" s="535" customFormat="1" ht="19.5" customHeight="1">
      <c r="A10" s="808"/>
      <c r="B10" s="421"/>
      <c r="C10" s="538" t="s">
        <v>658</v>
      </c>
      <c r="D10" s="422"/>
      <c r="E10" s="2781">
        <v>0</v>
      </c>
      <c r="F10" s="2770"/>
      <c r="G10" s="2771"/>
      <c r="H10" s="2772"/>
      <c r="I10" s="2782">
        <v>2</v>
      </c>
      <c r="J10" s="2770"/>
      <c r="K10" s="2771"/>
      <c r="L10" s="2772"/>
      <c r="M10" s="2782">
        <v>0</v>
      </c>
      <c r="N10" s="802"/>
      <c r="O10" s="2774"/>
      <c r="P10" s="2775"/>
      <c r="Q10" s="2776">
        <f t="shared" si="0"/>
        <v>2</v>
      </c>
      <c r="R10" s="2770">
        <f t="shared" si="0"/>
        <v>0</v>
      </c>
      <c r="S10" s="2771"/>
      <c r="T10" s="2784"/>
      <c r="U10" s="2783">
        <f>ROUND(Q10/Q17,3)*100</f>
        <v>5.4</v>
      </c>
    </row>
    <row r="11" spans="1:21" s="535" customFormat="1" ht="19.5" customHeight="1">
      <c r="A11" s="808"/>
      <c r="B11" s="421"/>
      <c r="C11" s="538" t="s">
        <v>659</v>
      </c>
      <c r="D11" s="422"/>
      <c r="E11" s="2781">
        <v>0</v>
      </c>
      <c r="F11" s="2770"/>
      <c r="G11" s="2771"/>
      <c r="H11" s="2772"/>
      <c r="I11" s="2782">
        <v>2</v>
      </c>
      <c r="J11" s="2770"/>
      <c r="K11" s="2771"/>
      <c r="L11" s="2772"/>
      <c r="M11" s="2782">
        <v>0</v>
      </c>
      <c r="N11" s="802"/>
      <c r="O11" s="2774"/>
      <c r="P11" s="2775"/>
      <c r="Q11" s="2776">
        <f t="shared" si="0"/>
        <v>2</v>
      </c>
      <c r="R11" s="2770">
        <f t="shared" si="0"/>
        <v>0</v>
      </c>
      <c r="S11" s="2771"/>
      <c r="T11" s="2784"/>
      <c r="U11" s="2783">
        <f>ROUND(Q11/Q17,3)*100</f>
        <v>5.4</v>
      </c>
    </row>
    <row r="12" spans="1:21" s="535" customFormat="1" ht="19.5" customHeight="1">
      <c r="A12" s="808"/>
      <c r="B12" s="421"/>
      <c r="C12" s="538" t="s">
        <v>660</v>
      </c>
      <c r="D12" s="422"/>
      <c r="E12" s="2781">
        <v>1</v>
      </c>
      <c r="F12" s="2770"/>
      <c r="G12" s="2771"/>
      <c r="H12" s="2772"/>
      <c r="I12" s="2782">
        <v>0</v>
      </c>
      <c r="J12" s="2770"/>
      <c r="K12" s="2771"/>
      <c r="L12" s="2772"/>
      <c r="M12" s="2782">
        <v>0</v>
      </c>
      <c r="N12" s="802"/>
      <c r="O12" s="2774"/>
      <c r="P12" s="2775"/>
      <c r="Q12" s="2776">
        <f t="shared" si="0"/>
        <v>1</v>
      </c>
      <c r="R12" s="2770">
        <f t="shared" si="0"/>
        <v>0</v>
      </c>
      <c r="S12" s="2771"/>
      <c r="T12" s="2784"/>
      <c r="U12" s="2780">
        <f>ROUND(Q12/Q17,3)*100</f>
        <v>2.7</v>
      </c>
    </row>
    <row r="13" spans="1:21" s="535" customFormat="1" ht="19.5" customHeight="1">
      <c r="A13" s="808"/>
      <c r="B13" s="421"/>
      <c r="C13" s="538" t="s">
        <v>661</v>
      </c>
      <c r="D13" s="422"/>
      <c r="E13" s="2781">
        <v>1</v>
      </c>
      <c r="F13" s="2770"/>
      <c r="G13" s="2771"/>
      <c r="H13" s="2772"/>
      <c r="I13" s="2782">
        <v>5</v>
      </c>
      <c r="J13" s="2770">
        <v>1</v>
      </c>
      <c r="K13" s="2771"/>
      <c r="L13" s="2772"/>
      <c r="M13" s="2782">
        <v>2</v>
      </c>
      <c r="N13" s="802"/>
      <c r="O13" s="2774"/>
      <c r="P13" s="2775"/>
      <c r="Q13" s="2776">
        <f t="shared" si="0"/>
        <v>8</v>
      </c>
      <c r="R13" s="2770">
        <f t="shared" si="0"/>
        <v>1</v>
      </c>
      <c r="S13" s="2771"/>
      <c r="T13" s="2784"/>
      <c r="U13" s="2783">
        <f>ROUND(Q13/Q17,3)*100</f>
        <v>21.6</v>
      </c>
    </row>
    <row r="14" spans="1:21" s="535" customFormat="1" ht="19.5" customHeight="1">
      <c r="A14" s="808"/>
      <c r="B14" s="421"/>
      <c r="C14" s="538" t="s">
        <v>662</v>
      </c>
      <c r="D14" s="422"/>
      <c r="E14" s="2781">
        <v>0</v>
      </c>
      <c r="F14" s="2770"/>
      <c r="G14" s="2771"/>
      <c r="H14" s="2772"/>
      <c r="I14" s="2782">
        <v>0</v>
      </c>
      <c r="J14" s="2770"/>
      <c r="K14" s="2771"/>
      <c r="L14" s="2772"/>
      <c r="M14" s="2782">
        <v>0</v>
      </c>
      <c r="N14" s="802"/>
      <c r="O14" s="2774"/>
      <c r="P14" s="2775"/>
      <c r="Q14" s="2776">
        <f t="shared" si="0"/>
        <v>0</v>
      </c>
      <c r="R14" s="2770">
        <f t="shared" si="0"/>
        <v>0</v>
      </c>
      <c r="S14" s="2771"/>
      <c r="T14" s="2784"/>
      <c r="U14" s="2780">
        <f>ROUND(Q14/Q17,3)*100</f>
        <v>0</v>
      </c>
    </row>
    <row r="15" spans="1:21" s="535" customFormat="1" ht="19.5" customHeight="1">
      <c r="A15" s="808"/>
      <c r="B15" s="421"/>
      <c r="C15" s="538" t="s">
        <v>663</v>
      </c>
      <c r="D15" s="422"/>
      <c r="E15" s="2781">
        <v>0</v>
      </c>
      <c r="F15" s="2770"/>
      <c r="G15" s="2771"/>
      <c r="H15" s="2772"/>
      <c r="I15" s="2782">
        <v>1</v>
      </c>
      <c r="J15" s="2770">
        <v>1</v>
      </c>
      <c r="K15" s="2771"/>
      <c r="L15" s="2772"/>
      <c r="M15" s="2782">
        <v>0</v>
      </c>
      <c r="N15" s="802"/>
      <c r="O15" s="2774"/>
      <c r="P15" s="2775"/>
      <c r="Q15" s="2776">
        <f t="shared" si="0"/>
        <v>1</v>
      </c>
      <c r="R15" s="2770">
        <f t="shared" si="0"/>
        <v>1</v>
      </c>
      <c r="S15" s="2771"/>
      <c r="T15" s="2784"/>
      <c r="U15" s="2785">
        <f>ROUND(Q15/Q17,3)*100</f>
        <v>2.7</v>
      </c>
    </row>
    <row r="16" spans="1:21" s="535" customFormat="1" ht="19.5" customHeight="1">
      <c r="A16" s="808"/>
      <c r="B16" s="423"/>
      <c r="C16" s="424" t="s">
        <v>664</v>
      </c>
      <c r="D16" s="425"/>
      <c r="E16" s="2781">
        <v>0</v>
      </c>
      <c r="F16" s="2786"/>
      <c r="G16" s="2787"/>
      <c r="H16" s="2788"/>
      <c r="I16" s="2782">
        <v>1</v>
      </c>
      <c r="J16" s="2786"/>
      <c r="K16" s="2787"/>
      <c r="L16" s="2788"/>
      <c r="M16" s="2789">
        <v>0</v>
      </c>
      <c r="N16" s="803"/>
      <c r="O16" s="2790"/>
      <c r="P16" s="2791"/>
      <c r="Q16" s="2792">
        <f t="shared" si="0"/>
        <v>1</v>
      </c>
      <c r="R16" s="2786">
        <f t="shared" si="0"/>
        <v>0</v>
      </c>
      <c r="S16" s="2787"/>
      <c r="T16" s="2793"/>
      <c r="U16" s="2794">
        <f>ROUND(Q16/Q17,3)*100</f>
        <v>2.7</v>
      </c>
    </row>
    <row r="17" spans="1:21" s="535" customFormat="1" ht="19.5" customHeight="1">
      <c r="A17" s="809" t="s">
        <v>665</v>
      </c>
      <c r="B17" s="678"/>
      <c r="C17" s="678"/>
      <c r="D17" s="678"/>
      <c r="E17" s="2795">
        <f>SUM(E5:E16)</f>
        <v>4</v>
      </c>
      <c r="F17" s="2796"/>
      <c r="G17" s="520">
        <f>SUM(G5:G16)</f>
        <v>0</v>
      </c>
      <c r="H17" s="2797"/>
      <c r="I17" s="2798">
        <f>SUM(I5:I16)</f>
        <v>27</v>
      </c>
      <c r="J17" s="810">
        <f>SUM(J5:L16)</f>
        <v>2</v>
      </c>
      <c r="K17" s="2799"/>
      <c r="L17" s="2799"/>
      <c r="M17" s="2800">
        <f>SUM(M5:M16)</f>
        <v>6</v>
      </c>
      <c r="N17" s="2796"/>
      <c r="O17" s="520">
        <f>SUM(O5:O16)</f>
        <v>0</v>
      </c>
      <c r="P17" s="2801"/>
      <c r="Q17" s="2802">
        <f>SUM(Q5:Q16)</f>
        <v>37</v>
      </c>
      <c r="R17" s="811">
        <f>SUM(R5:T16)</f>
        <v>2</v>
      </c>
      <c r="S17" s="2803"/>
      <c r="T17" s="2804"/>
      <c r="U17" s="2805">
        <f>SUM(U5:U16)</f>
        <v>99.9</v>
      </c>
    </row>
    <row r="18" spans="1:21" s="535" customFormat="1" ht="19.5" customHeight="1">
      <c r="A18" s="808" t="s">
        <v>666</v>
      </c>
      <c r="B18" s="419"/>
      <c r="C18" s="537" t="s">
        <v>667</v>
      </c>
      <c r="D18" s="420"/>
      <c r="E18" s="2769">
        <v>1</v>
      </c>
      <c r="F18" s="2770"/>
      <c r="G18" s="2771"/>
      <c r="H18" s="2772"/>
      <c r="I18" s="2773">
        <v>1</v>
      </c>
      <c r="J18" s="2770"/>
      <c r="K18" s="2771"/>
      <c r="L18" s="2772"/>
      <c r="M18" s="2773">
        <v>1</v>
      </c>
      <c r="N18" s="802"/>
      <c r="O18" s="2774"/>
      <c r="P18" s="2775"/>
      <c r="Q18" s="2765">
        <f t="shared" ref="Q18:R39" si="1">E18+I18+M18</f>
        <v>3</v>
      </c>
      <c r="R18" s="2770">
        <f>F18+J18+N18</f>
        <v>0</v>
      </c>
      <c r="S18" s="2771"/>
      <c r="T18" s="2784"/>
      <c r="U18" s="2780">
        <f>ROUND(Q18/Q39,3)*100</f>
        <v>8.1</v>
      </c>
    </row>
    <row r="19" spans="1:21" s="535" customFormat="1" ht="19.5" customHeight="1">
      <c r="A19" s="808"/>
      <c r="B19" s="421"/>
      <c r="C19" s="538" t="s">
        <v>668</v>
      </c>
      <c r="D19" s="422"/>
      <c r="E19" s="2769">
        <v>0</v>
      </c>
      <c r="F19" s="2770"/>
      <c r="G19" s="2771"/>
      <c r="H19" s="2772"/>
      <c r="I19" s="2773">
        <v>12</v>
      </c>
      <c r="J19" s="2770"/>
      <c r="K19" s="2771"/>
      <c r="L19" s="2772"/>
      <c r="M19" s="2773">
        <v>2</v>
      </c>
      <c r="N19" s="802"/>
      <c r="O19" s="2774"/>
      <c r="P19" s="2775"/>
      <c r="Q19" s="2776">
        <f t="shared" si="1"/>
        <v>14</v>
      </c>
      <c r="R19" s="422"/>
      <c r="S19" s="321">
        <f t="shared" ref="S19:S38" si="2">G19+K19+O19</f>
        <v>0</v>
      </c>
      <c r="T19" s="2778"/>
      <c r="U19" s="2768">
        <f>ROUND(Q19/Q39,3)*100</f>
        <v>37.799999999999997</v>
      </c>
    </row>
    <row r="20" spans="1:21" s="535" customFormat="1" ht="19.5" customHeight="1">
      <c r="A20" s="808"/>
      <c r="B20" s="421"/>
      <c r="C20" s="538" t="s">
        <v>669</v>
      </c>
      <c r="D20" s="422"/>
      <c r="E20" s="2769">
        <v>0</v>
      </c>
      <c r="F20" s="2770"/>
      <c r="G20" s="2771"/>
      <c r="H20" s="2772"/>
      <c r="I20" s="2773">
        <v>2</v>
      </c>
      <c r="J20" s="2770"/>
      <c r="K20" s="2771"/>
      <c r="L20" s="2772"/>
      <c r="M20" s="2773">
        <v>1</v>
      </c>
      <c r="N20" s="802"/>
      <c r="O20" s="2774"/>
      <c r="P20" s="2775"/>
      <c r="Q20" s="2776">
        <f t="shared" si="1"/>
        <v>3</v>
      </c>
      <c r="R20" s="422"/>
      <c r="S20" s="321">
        <f t="shared" si="2"/>
        <v>0</v>
      </c>
      <c r="T20" s="2778"/>
      <c r="U20" s="2768">
        <f>ROUND(Q20/Q39,3)*100</f>
        <v>8.1</v>
      </c>
    </row>
    <row r="21" spans="1:21" s="535" customFormat="1" ht="19.5" customHeight="1">
      <c r="A21" s="808"/>
      <c r="B21" s="421"/>
      <c r="C21" s="538" t="s">
        <v>670</v>
      </c>
      <c r="D21" s="422"/>
      <c r="E21" s="2769">
        <v>0</v>
      </c>
      <c r="F21" s="2770"/>
      <c r="G21" s="2771"/>
      <c r="H21" s="2772"/>
      <c r="I21" s="2773">
        <v>1</v>
      </c>
      <c r="J21" s="2770"/>
      <c r="K21" s="2771"/>
      <c r="L21" s="2772"/>
      <c r="M21" s="2773">
        <v>0</v>
      </c>
      <c r="N21" s="802"/>
      <c r="O21" s="2774"/>
      <c r="P21" s="2775"/>
      <c r="Q21" s="2776">
        <f t="shared" si="1"/>
        <v>1</v>
      </c>
      <c r="R21" s="2777"/>
      <c r="S21" s="321"/>
      <c r="T21" s="2778"/>
      <c r="U21" s="2779">
        <f>ROUND(Q21/Q39,3)*100</f>
        <v>2.7</v>
      </c>
    </row>
    <row r="22" spans="1:21" s="535" customFormat="1" ht="19.5" customHeight="1">
      <c r="A22" s="808"/>
      <c r="B22" s="421"/>
      <c r="C22" s="538" t="s">
        <v>671</v>
      </c>
      <c r="D22" s="422"/>
      <c r="E22" s="2769">
        <v>0</v>
      </c>
      <c r="F22" s="2770"/>
      <c r="G22" s="2771"/>
      <c r="H22" s="2772"/>
      <c r="I22" s="2773">
        <v>0</v>
      </c>
      <c r="J22" s="2770"/>
      <c r="K22" s="2771"/>
      <c r="L22" s="2772"/>
      <c r="M22" s="2773">
        <v>0</v>
      </c>
      <c r="N22" s="802"/>
      <c r="O22" s="2774"/>
      <c r="P22" s="2775"/>
      <c r="Q22" s="2776">
        <f t="shared" si="1"/>
        <v>0</v>
      </c>
      <c r="R22" s="422"/>
      <c r="S22" s="321">
        <f t="shared" si="2"/>
        <v>0</v>
      </c>
      <c r="T22" s="2778"/>
      <c r="U22" s="2780">
        <f>ROUND(Q22/Q39,3)*100</f>
        <v>0</v>
      </c>
    </row>
    <row r="23" spans="1:21" s="535" customFormat="1" ht="19.5" customHeight="1">
      <c r="A23" s="808"/>
      <c r="B23" s="421"/>
      <c r="C23" s="538" t="s">
        <v>672</v>
      </c>
      <c r="D23" s="422"/>
      <c r="E23" s="2769">
        <v>0</v>
      </c>
      <c r="F23" s="2770"/>
      <c r="G23" s="2771"/>
      <c r="H23" s="2772"/>
      <c r="I23" s="2773">
        <v>0</v>
      </c>
      <c r="J23" s="2770"/>
      <c r="K23" s="2771"/>
      <c r="L23" s="2772"/>
      <c r="M23" s="2773">
        <v>0</v>
      </c>
      <c r="N23" s="802"/>
      <c r="O23" s="2774"/>
      <c r="P23" s="2775"/>
      <c r="Q23" s="2776">
        <f t="shared" si="1"/>
        <v>0</v>
      </c>
      <c r="R23" s="422"/>
      <c r="S23" s="318">
        <f>G23+K23+O23</f>
        <v>0</v>
      </c>
      <c r="T23" s="2806"/>
      <c r="U23" s="2780">
        <f>ROUND(Q23/Q39,3)*100</f>
        <v>0</v>
      </c>
    </row>
    <row r="24" spans="1:21" s="535" customFormat="1" ht="19.5" customHeight="1">
      <c r="A24" s="808"/>
      <c r="B24" s="421"/>
      <c r="C24" s="538" t="s">
        <v>847</v>
      </c>
      <c r="D24" s="422"/>
      <c r="E24" s="2769">
        <v>2</v>
      </c>
      <c r="F24" s="2770"/>
      <c r="G24" s="2771"/>
      <c r="H24" s="2772"/>
      <c r="I24" s="2773">
        <v>3</v>
      </c>
      <c r="J24" s="2770"/>
      <c r="K24" s="2771"/>
      <c r="L24" s="2772"/>
      <c r="M24" s="2773">
        <v>0</v>
      </c>
      <c r="N24" s="802"/>
      <c r="O24" s="2774"/>
      <c r="P24" s="2775"/>
      <c r="Q24" s="2776">
        <f t="shared" si="1"/>
        <v>5</v>
      </c>
      <c r="R24" s="422"/>
      <c r="S24" s="321">
        <f t="shared" si="2"/>
        <v>0</v>
      </c>
      <c r="T24" s="2778"/>
      <c r="U24" s="2779">
        <f>ROUND(Q24/Q39,3)*100</f>
        <v>13.5</v>
      </c>
    </row>
    <row r="25" spans="1:21" s="535" customFormat="1" ht="19.5" customHeight="1">
      <c r="A25" s="808"/>
      <c r="B25" s="421"/>
      <c r="C25" s="538" t="s">
        <v>673</v>
      </c>
      <c r="D25" s="422"/>
      <c r="E25" s="2769">
        <v>0</v>
      </c>
      <c r="F25" s="2770"/>
      <c r="G25" s="2771"/>
      <c r="H25" s="2772"/>
      <c r="I25" s="2773">
        <v>2</v>
      </c>
      <c r="J25" s="2770"/>
      <c r="K25" s="2771"/>
      <c r="L25" s="2772"/>
      <c r="M25" s="2773">
        <v>0</v>
      </c>
      <c r="N25" s="802"/>
      <c r="O25" s="2774"/>
      <c r="P25" s="2775"/>
      <c r="Q25" s="2776">
        <f t="shared" si="1"/>
        <v>2</v>
      </c>
      <c r="R25" s="2777"/>
      <c r="S25" s="321">
        <f t="shared" si="2"/>
        <v>0</v>
      </c>
      <c r="T25" s="2778"/>
      <c r="U25" s="2779">
        <f>ROUND(Q25/Q39,3)*100</f>
        <v>5.4</v>
      </c>
    </row>
    <row r="26" spans="1:21" s="535" customFormat="1" ht="19.5" customHeight="1">
      <c r="A26" s="808"/>
      <c r="B26" s="421"/>
      <c r="C26" s="538" t="s">
        <v>674</v>
      </c>
      <c r="D26" s="422"/>
      <c r="E26" s="2769">
        <v>1</v>
      </c>
      <c r="F26" s="2770"/>
      <c r="G26" s="2771"/>
      <c r="H26" s="2772"/>
      <c r="I26" s="2773">
        <v>0</v>
      </c>
      <c r="J26" s="2770"/>
      <c r="K26" s="2771"/>
      <c r="L26" s="2772"/>
      <c r="M26" s="2773">
        <v>0</v>
      </c>
      <c r="N26" s="802"/>
      <c r="O26" s="2774"/>
      <c r="P26" s="2775"/>
      <c r="Q26" s="2776">
        <f t="shared" si="1"/>
        <v>1</v>
      </c>
      <c r="R26" s="422"/>
      <c r="S26" s="321">
        <f t="shared" si="2"/>
        <v>0</v>
      </c>
      <c r="T26" s="2778"/>
      <c r="U26" s="2780">
        <f>ROUND(Q26/Q39,3)*100</f>
        <v>2.7</v>
      </c>
    </row>
    <row r="27" spans="1:21" s="535" customFormat="1" ht="19.5" customHeight="1">
      <c r="A27" s="808"/>
      <c r="B27" s="421"/>
      <c r="C27" s="538" t="s">
        <v>675</v>
      </c>
      <c r="D27" s="422"/>
      <c r="E27" s="2769">
        <v>0</v>
      </c>
      <c r="F27" s="2770"/>
      <c r="G27" s="2771"/>
      <c r="H27" s="2772"/>
      <c r="I27" s="2773">
        <v>1</v>
      </c>
      <c r="J27" s="2770"/>
      <c r="K27" s="2771"/>
      <c r="L27" s="2772"/>
      <c r="M27" s="2773">
        <v>0</v>
      </c>
      <c r="N27" s="802"/>
      <c r="O27" s="2774"/>
      <c r="P27" s="2775"/>
      <c r="Q27" s="2776">
        <f t="shared" si="1"/>
        <v>1</v>
      </c>
      <c r="R27" s="422"/>
      <c r="S27" s="321">
        <f t="shared" si="2"/>
        <v>0</v>
      </c>
      <c r="T27" s="2778"/>
      <c r="U27" s="2780">
        <f>ROUND(Q27/Q39,3)*100</f>
        <v>2.7</v>
      </c>
    </row>
    <row r="28" spans="1:21" s="535" customFormat="1" ht="19.5" customHeight="1">
      <c r="A28" s="808"/>
      <c r="B28" s="421"/>
      <c r="C28" s="538" t="s">
        <v>676</v>
      </c>
      <c r="D28" s="422"/>
      <c r="E28" s="2769">
        <v>0</v>
      </c>
      <c r="F28" s="2770"/>
      <c r="G28" s="2771"/>
      <c r="H28" s="2772"/>
      <c r="I28" s="2773">
        <v>2</v>
      </c>
      <c r="J28" s="2770">
        <v>2</v>
      </c>
      <c r="K28" s="2771"/>
      <c r="L28" s="2772"/>
      <c r="M28" s="2773">
        <v>0</v>
      </c>
      <c r="N28" s="802"/>
      <c r="O28" s="2774"/>
      <c r="P28" s="2775"/>
      <c r="Q28" s="2776">
        <f t="shared" si="1"/>
        <v>2</v>
      </c>
      <c r="R28" s="2770">
        <f t="shared" si="1"/>
        <v>2</v>
      </c>
      <c r="S28" s="2771"/>
      <c r="T28" s="2784"/>
      <c r="U28" s="2785">
        <f>ROUND(Q28/Q39,3)*100</f>
        <v>5.4</v>
      </c>
    </row>
    <row r="29" spans="1:21" s="535" customFormat="1" ht="19.5" customHeight="1">
      <c r="A29" s="808"/>
      <c r="B29" s="421"/>
      <c r="C29" s="538" t="s">
        <v>677</v>
      </c>
      <c r="D29" s="422"/>
      <c r="E29" s="2769">
        <v>0</v>
      </c>
      <c r="F29" s="2770"/>
      <c r="G29" s="2771"/>
      <c r="H29" s="2772"/>
      <c r="I29" s="2773">
        <v>0</v>
      </c>
      <c r="J29" s="2770"/>
      <c r="K29" s="2771"/>
      <c r="L29" s="2772"/>
      <c r="M29" s="2773">
        <v>0</v>
      </c>
      <c r="N29" s="802"/>
      <c r="O29" s="2774"/>
      <c r="P29" s="2775"/>
      <c r="Q29" s="2776">
        <f t="shared" si="1"/>
        <v>0</v>
      </c>
      <c r="R29" s="422"/>
      <c r="S29" s="321">
        <f t="shared" si="2"/>
        <v>0</v>
      </c>
      <c r="T29" s="2778"/>
      <c r="U29" s="2780">
        <f>ROUND(Q29/Q39,3)*100</f>
        <v>0</v>
      </c>
    </row>
    <row r="30" spans="1:21" s="535" customFormat="1" ht="19.5" customHeight="1">
      <c r="A30" s="808"/>
      <c r="B30" s="421"/>
      <c r="C30" s="538" t="s">
        <v>678</v>
      </c>
      <c r="D30" s="422"/>
      <c r="E30" s="2769">
        <v>0</v>
      </c>
      <c r="F30" s="2770"/>
      <c r="G30" s="2771"/>
      <c r="H30" s="2772"/>
      <c r="I30" s="2773">
        <v>0</v>
      </c>
      <c r="J30" s="2770"/>
      <c r="K30" s="2771"/>
      <c r="L30" s="2772"/>
      <c r="M30" s="2773">
        <v>0</v>
      </c>
      <c r="N30" s="802"/>
      <c r="O30" s="2774"/>
      <c r="P30" s="2775"/>
      <c r="Q30" s="2776">
        <f t="shared" si="1"/>
        <v>0</v>
      </c>
      <c r="R30" s="2770">
        <f>F30+J30+N30</f>
        <v>0</v>
      </c>
      <c r="S30" s="2771"/>
      <c r="T30" s="2784"/>
      <c r="U30" s="2785">
        <f>ROUND(Q30/Q39,3)*100</f>
        <v>0</v>
      </c>
    </row>
    <row r="31" spans="1:21" s="535" customFormat="1" ht="19.5" customHeight="1">
      <c r="A31" s="808"/>
      <c r="B31" s="421"/>
      <c r="C31" s="538" t="s">
        <v>679</v>
      </c>
      <c r="D31" s="422"/>
      <c r="E31" s="2769">
        <v>0</v>
      </c>
      <c r="F31" s="2770"/>
      <c r="G31" s="2771"/>
      <c r="H31" s="2772"/>
      <c r="I31" s="2773">
        <v>0</v>
      </c>
      <c r="J31" s="2770"/>
      <c r="K31" s="2771"/>
      <c r="L31" s="2772"/>
      <c r="M31" s="2773">
        <v>0</v>
      </c>
      <c r="N31" s="802"/>
      <c r="O31" s="2774"/>
      <c r="P31" s="2775"/>
      <c r="Q31" s="2776">
        <f t="shared" si="1"/>
        <v>0</v>
      </c>
      <c r="R31" s="2770">
        <f>F31+J31+N31</f>
        <v>0</v>
      </c>
      <c r="S31" s="2771"/>
      <c r="T31" s="2784"/>
      <c r="U31" s="2785">
        <f>ROUND(Q31/Q39,3)*100</f>
        <v>0</v>
      </c>
    </row>
    <row r="32" spans="1:21" s="535" customFormat="1" ht="19.5" customHeight="1">
      <c r="A32" s="808"/>
      <c r="B32" s="421"/>
      <c r="C32" s="538" t="s">
        <v>680</v>
      </c>
      <c r="D32" s="422"/>
      <c r="E32" s="2769">
        <v>0</v>
      </c>
      <c r="F32" s="2770"/>
      <c r="G32" s="2771"/>
      <c r="H32" s="2772"/>
      <c r="I32" s="2773">
        <v>0</v>
      </c>
      <c r="J32" s="2770"/>
      <c r="K32" s="2771"/>
      <c r="L32" s="2772"/>
      <c r="M32" s="2773">
        <v>0</v>
      </c>
      <c r="N32" s="802"/>
      <c r="O32" s="2774"/>
      <c r="P32" s="2775"/>
      <c r="Q32" s="2776">
        <f t="shared" si="1"/>
        <v>0</v>
      </c>
      <c r="R32" s="422"/>
      <c r="S32" s="321">
        <f t="shared" si="2"/>
        <v>0</v>
      </c>
      <c r="T32" s="2778"/>
      <c r="U32" s="2780">
        <f>ROUND(Q32/Q39,3)*100</f>
        <v>0</v>
      </c>
    </row>
    <row r="33" spans="1:21" s="535" customFormat="1" ht="19.5" customHeight="1">
      <c r="A33" s="808"/>
      <c r="B33" s="421"/>
      <c r="C33" s="538" t="s">
        <v>681</v>
      </c>
      <c r="D33" s="422"/>
      <c r="E33" s="2769">
        <v>0</v>
      </c>
      <c r="F33" s="2770"/>
      <c r="G33" s="2771"/>
      <c r="H33" s="2772"/>
      <c r="I33" s="2773">
        <v>0</v>
      </c>
      <c r="J33" s="2770"/>
      <c r="K33" s="2771"/>
      <c r="L33" s="2772"/>
      <c r="M33" s="2773">
        <v>0</v>
      </c>
      <c r="N33" s="802"/>
      <c r="O33" s="2774"/>
      <c r="P33" s="2775"/>
      <c r="Q33" s="2776">
        <f t="shared" si="1"/>
        <v>0</v>
      </c>
      <c r="R33" s="422"/>
      <c r="S33" s="321">
        <f t="shared" si="2"/>
        <v>0</v>
      </c>
      <c r="T33" s="2778"/>
      <c r="U33" s="2780">
        <f>ROUND(Q33/Q39,3)*100</f>
        <v>0</v>
      </c>
    </row>
    <row r="34" spans="1:21" s="535" customFormat="1" ht="19.5" customHeight="1">
      <c r="A34" s="808"/>
      <c r="B34" s="421"/>
      <c r="C34" s="538" t="s">
        <v>682</v>
      </c>
      <c r="D34" s="422"/>
      <c r="E34" s="2769">
        <v>0</v>
      </c>
      <c r="F34" s="2770"/>
      <c r="G34" s="2771"/>
      <c r="H34" s="2772"/>
      <c r="I34" s="2773">
        <v>1</v>
      </c>
      <c r="J34" s="2770"/>
      <c r="K34" s="2771"/>
      <c r="L34" s="2772"/>
      <c r="M34" s="2773">
        <v>0</v>
      </c>
      <c r="N34" s="802"/>
      <c r="O34" s="2774"/>
      <c r="P34" s="2775"/>
      <c r="Q34" s="2776">
        <f t="shared" si="1"/>
        <v>1</v>
      </c>
      <c r="R34" s="422"/>
      <c r="S34" s="321">
        <f t="shared" si="2"/>
        <v>0</v>
      </c>
      <c r="T34" s="2778"/>
      <c r="U34" s="2780">
        <f>ROUND(Q34/Q39,3)*100</f>
        <v>2.7</v>
      </c>
    </row>
    <row r="35" spans="1:21" s="535" customFormat="1" ht="19.5" customHeight="1">
      <c r="A35" s="808"/>
      <c r="B35" s="421"/>
      <c r="C35" s="538" t="s">
        <v>683</v>
      </c>
      <c r="D35" s="422"/>
      <c r="E35" s="2769">
        <v>0</v>
      </c>
      <c r="F35" s="2770"/>
      <c r="G35" s="2771"/>
      <c r="H35" s="2772"/>
      <c r="I35" s="2773">
        <v>0</v>
      </c>
      <c r="J35" s="2770"/>
      <c r="K35" s="2771"/>
      <c r="L35" s="2772"/>
      <c r="M35" s="2773">
        <v>0</v>
      </c>
      <c r="N35" s="802"/>
      <c r="O35" s="2774"/>
      <c r="P35" s="2775"/>
      <c r="Q35" s="2776">
        <f t="shared" si="1"/>
        <v>0</v>
      </c>
      <c r="R35" s="422"/>
      <c r="S35" s="321">
        <f t="shared" si="2"/>
        <v>0</v>
      </c>
      <c r="T35" s="2778"/>
      <c r="U35" s="2780">
        <f>ROUND(Q35/Q39,3)*100</f>
        <v>0</v>
      </c>
    </row>
    <row r="36" spans="1:21" s="535" customFormat="1" ht="19.5" customHeight="1">
      <c r="A36" s="808"/>
      <c r="B36" s="421"/>
      <c r="C36" s="538" t="s">
        <v>684</v>
      </c>
      <c r="D36" s="422"/>
      <c r="E36" s="2769">
        <v>0</v>
      </c>
      <c r="F36" s="2770"/>
      <c r="G36" s="2771"/>
      <c r="H36" s="2772"/>
      <c r="I36" s="2773">
        <v>2</v>
      </c>
      <c r="J36" s="2770"/>
      <c r="K36" s="2771"/>
      <c r="L36" s="2772"/>
      <c r="M36" s="2773">
        <v>1</v>
      </c>
      <c r="N36" s="802"/>
      <c r="O36" s="2774"/>
      <c r="P36" s="2775"/>
      <c r="Q36" s="2776">
        <f t="shared" si="1"/>
        <v>3</v>
      </c>
      <c r="R36" s="422"/>
      <c r="S36" s="321">
        <f t="shared" si="2"/>
        <v>0</v>
      </c>
      <c r="T36" s="2778"/>
      <c r="U36" s="2779">
        <f>ROUND(Q36/Q39,3)*100</f>
        <v>8.1</v>
      </c>
    </row>
    <row r="37" spans="1:21" s="535" customFormat="1" ht="19.5" customHeight="1">
      <c r="A37" s="808"/>
      <c r="B37" s="421"/>
      <c r="C37" s="538" t="s">
        <v>685</v>
      </c>
      <c r="D37" s="422"/>
      <c r="E37" s="2769">
        <v>0</v>
      </c>
      <c r="F37" s="2770"/>
      <c r="G37" s="2771"/>
      <c r="H37" s="2772"/>
      <c r="I37" s="2773">
        <v>0</v>
      </c>
      <c r="J37" s="2770"/>
      <c r="K37" s="2771"/>
      <c r="L37" s="2772"/>
      <c r="M37" s="2773">
        <v>1</v>
      </c>
      <c r="N37" s="802"/>
      <c r="O37" s="2774"/>
      <c r="P37" s="2775"/>
      <c r="Q37" s="2776">
        <f t="shared" si="1"/>
        <v>1</v>
      </c>
      <c r="R37" s="2770">
        <f>F37+J37+N37</f>
        <v>0</v>
      </c>
      <c r="S37" s="2771"/>
      <c r="T37" s="2784"/>
      <c r="U37" s="2779">
        <f>ROUND(Q37/Q39,3)*100</f>
        <v>2.7</v>
      </c>
    </row>
    <row r="38" spans="1:21" s="535" customFormat="1" ht="19.5" customHeight="1">
      <c r="A38" s="808"/>
      <c r="B38" s="423"/>
      <c r="C38" s="424" t="s">
        <v>664</v>
      </c>
      <c r="D38" s="425"/>
      <c r="E38" s="2807">
        <v>0</v>
      </c>
      <c r="F38" s="2786"/>
      <c r="G38" s="2787"/>
      <c r="H38" s="2788"/>
      <c r="I38" s="2808">
        <v>0</v>
      </c>
      <c r="J38" s="2786"/>
      <c r="K38" s="2787"/>
      <c r="L38" s="2788"/>
      <c r="M38" s="2808">
        <v>0</v>
      </c>
      <c r="N38" s="803"/>
      <c r="O38" s="2790"/>
      <c r="P38" s="2791"/>
      <c r="Q38" s="2792">
        <f t="shared" si="1"/>
        <v>0</v>
      </c>
      <c r="R38" s="425"/>
      <c r="S38" s="426">
        <f t="shared" si="2"/>
        <v>0</v>
      </c>
      <c r="T38" s="2809"/>
      <c r="U38" s="2794">
        <f>ROUND(Q38/Q39,3)*100</f>
        <v>0</v>
      </c>
    </row>
    <row r="39" spans="1:21" s="535" customFormat="1" ht="19.5" customHeight="1" thickBot="1">
      <c r="A39" s="804" t="s">
        <v>665</v>
      </c>
      <c r="B39" s="805"/>
      <c r="C39" s="805"/>
      <c r="D39" s="805"/>
      <c r="E39" s="427">
        <f>SUM(E18:E38)</f>
        <v>4</v>
      </c>
      <c r="F39" s="534"/>
      <c r="G39" s="428">
        <f>SUM(G18:G38)</f>
        <v>0</v>
      </c>
      <c r="H39" s="429"/>
      <c r="I39" s="430">
        <f>SUM(I18:I38)</f>
        <v>27</v>
      </c>
      <c r="J39" s="806">
        <f>SUM(J18:L38)</f>
        <v>2</v>
      </c>
      <c r="K39" s="2810"/>
      <c r="L39" s="2811"/>
      <c r="M39" s="430">
        <f>SUM(M18:M38)</f>
        <v>6</v>
      </c>
      <c r="N39" s="534"/>
      <c r="O39" s="534">
        <f>SUM(O18:O38)</f>
        <v>0</v>
      </c>
      <c r="P39" s="429"/>
      <c r="Q39" s="427">
        <f t="shared" si="1"/>
        <v>37</v>
      </c>
      <c r="R39" s="806">
        <f>SUM(R18:T38)</f>
        <v>2</v>
      </c>
      <c r="S39" s="2810"/>
      <c r="T39" s="2812"/>
      <c r="U39" s="431">
        <f>SUM(U18:U38)</f>
        <v>99.90000000000002</v>
      </c>
    </row>
    <row r="40" spans="1:21" s="535" customFormat="1" ht="19.5" customHeight="1">
      <c r="A40" s="807" t="s">
        <v>686</v>
      </c>
      <c r="B40" s="807"/>
      <c r="C40" s="807"/>
      <c r="D40" s="807"/>
      <c r="E40" s="807"/>
      <c r="F40" s="807"/>
      <c r="G40" s="807"/>
      <c r="H40" s="807"/>
      <c r="I40" s="807"/>
      <c r="J40" s="807"/>
      <c r="K40" s="807"/>
      <c r="L40" s="807"/>
      <c r="M40" s="807"/>
      <c r="N40" s="807"/>
      <c r="O40" s="807"/>
      <c r="P40" s="807"/>
      <c r="Q40" s="807"/>
      <c r="R40" s="807"/>
      <c r="S40" s="807"/>
      <c r="T40" s="807"/>
      <c r="U40" s="807"/>
    </row>
    <row r="41" spans="1:21" s="535" customFormat="1" ht="19.5" customHeight="1">
      <c r="G41" s="523"/>
      <c r="K41" s="523"/>
      <c r="O41" s="523"/>
      <c r="S41" s="523"/>
      <c r="U41" s="523"/>
    </row>
    <row r="42" spans="1:21" s="535" customFormat="1" ht="19.5" customHeight="1">
      <c r="G42" s="523"/>
      <c r="K42" s="523"/>
      <c r="O42" s="523"/>
      <c r="S42" s="523"/>
      <c r="U42" s="523"/>
    </row>
    <row r="43" spans="1:21" s="535" customFormat="1" ht="19.5" customHeight="1">
      <c r="G43" s="523"/>
      <c r="K43" s="523"/>
      <c r="O43" s="523"/>
      <c r="S43" s="523"/>
      <c r="U43" s="523"/>
    </row>
    <row r="44" spans="1:21" s="535" customFormat="1" ht="19.5" customHeight="1">
      <c r="G44" s="523"/>
      <c r="K44" s="523"/>
      <c r="O44" s="523"/>
      <c r="S44" s="523"/>
      <c r="U44" s="523"/>
    </row>
    <row r="45" spans="1:21" s="535" customFormat="1" ht="19.5" customHeight="1">
      <c r="G45" s="523"/>
      <c r="K45" s="523"/>
      <c r="O45" s="523"/>
      <c r="S45" s="523"/>
      <c r="U45" s="523"/>
    </row>
    <row r="46" spans="1:21" s="535" customFormat="1" ht="19.5" customHeight="1">
      <c r="G46" s="523"/>
      <c r="K46" s="523"/>
      <c r="O46" s="523"/>
      <c r="S46" s="523"/>
      <c r="U46" s="523"/>
    </row>
    <row r="47" spans="1:21" s="535" customFormat="1" ht="19.5" customHeight="1">
      <c r="G47" s="523"/>
      <c r="K47" s="523"/>
      <c r="O47" s="523"/>
      <c r="S47" s="523"/>
      <c r="U47" s="523"/>
    </row>
    <row r="48" spans="1:21" s="535" customFormat="1" ht="19.5" customHeight="1">
      <c r="G48" s="523"/>
      <c r="K48" s="523"/>
      <c r="O48" s="523"/>
      <c r="S48" s="523"/>
      <c r="U48" s="523"/>
    </row>
  </sheetData>
  <mergeCells count="129">
    <mergeCell ref="A39:D39"/>
    <mergeCell ref="J39:L39"/>
    <mergeCell ref="R39:T39"/>
    <mergeCell ref="A40:U40"/>
    <mergeCell ref="F37:H37"/>
    <mergeCell ref="J37:L37"/>
    <mergeCell ref="N37:P37"/>
    <mergeCell ref="R37:T37"/>
    <mergeCell ref="F38:H38"/>
    <mergeCell ref="J38:L38"/>
    <mergeCell ref="N38:P38"/>
    <mergeCell ref="F35:H35"/>
    <mergeCell ref="J35:L35"/>
    <mergeCell ref="N35:P35"/>
    <mergeCell ref="F36:H36"/>
    <mergeCell ref="J36:L36"/>
    <mergeCell ref="N36:P36"/>
    <mergeCell ref="F33:H33"/>
    <mergeCell ref="J33:L33"/>
    <mergeCell ref="N33:P33"/>
    <mergeCell ref="F34:H34"/>
    <mergeCell ref="J34:L34"/>
    <mergeCell ref="N34:P34"/>
    <mergeCell ref="F31:H31"/>
    <mergeCell ref="J31:L31"/>
    <mergeCell ref="N31:P31"/>
    <mergeCell ref="R31:T31"/>
    <mergeCell ref="F32:H32"/>
    <mergeCell ref="J32:L32"/>
    <mergeCell ref="N32:P32"/>
    <mergeCell ref="R28:T28"/>
    <mergeCell ref="F29:H29"/>
    <mergeCell ref="J29:L29"/>
    <mergeCell ref="N29:P29"/>
    <mergeCell ref="F30:H30"/>
    <mergeCell ref="J30:L30"/>
    <mergeCell ref="N30:P30"/>
    <mergeCell ref="R30:T30"/>
    <mergeCell ref="F27:H27"/>
    <mergeCell ref="J27:L27"/>
    <mergeCell ref="N27:P27"/>
    <mergeCell ref="F28:H28"/>
    <mergeCell ref="J28:L28"/>
    <mergeCell ref="N28:P28"/>
    <mergeCell ref="F25:H25"/>
    <mergeCell ref="J25:L25"/>
    <mergeCell ref="N25:P25"/>
    <mergeCell ref="F26:H26"/>
    <mergeCell ref="J26:L26"/>
    <mergeCell ref="N26:P26"/>
    <mergeCell ref="F23:H23"/>
    <mergeCell ref="J23:L23"/>
    <mergeCell ref="N23:P23"/>
    <mergeCell ref="F24:H24"/>
    <mergeCell ref="J24:L24"/>
    <mergeCell ref="N24:P24"/>
    <mergeCell ref="N20:P20"/>
    <mergeCell ref="F21:H21"/>
    <mergeCell ref="J21:L21"/>
    <mergeCell ref="N21:P21"/>
    <mergeCell ref="F22:H22"/>
    <mergeCell ref="J22:L22"/>
    <mergeCell ref="N22:P22"/>
    <mergeCell ref="A18:A38"/>
    <mergeCell ref="F18:H18"/>
    <mergeCell ref="J18:L18"/>
    <mergeCell ref="N18:P18"/>
    <mergeCell ref="R18:T18"/>
    <mergeCell ref="F19:H19"/>
    <mergeCell ref="J19:L19"/>
    <mergeCell ref="N19:P19"/>
    <mergeCell ref="F20:H20"/>
    <mergeCell ref="J20:L20"/>
    <mergeCell ref="F16:H16"/>
    <mergeCell ref="J16:L16"/>
    <mergeCell ref="N16:P16"/>
    <mergeCell ref="R16:T16"/>
    <mergeCell ref="A17:D17"/>
    <mergeCell ref="J17:L17"/>
    <mergeCell ref="R17:T17"/>
    <mergeCell ref="F14:H14"/>
    <mergeCell ref="J14:L14"/>
    <mergeCell ref="N14:P14"/>
    <mergeCell ref="R14:T14"/>
    <mergeCell ref="F15:H15"/>
    <mergeCell ref="J15:L15"/>
    <mergeCell ref="N15:P15"/>
    <mergeCell ref="R15:T15"/>
    <mergeCell ref="F12:H12"/>
    <mergeCell ref="J12:L12"/>
    <mergeCell ref="N12:P12"/>
    <mergeCell ref="R12:T12"/>
    <mergeCell ref="F13:H13"/>
    <mergeCell ref="J13:L13"/>
    <mergeCell ref="N13:P13"/>
    <mergeCell ref="R13:T13"/>
    <mergeCell ref="R9:T9"/>
    <mergeCell ref="F10:H10"/>
    <mergeCell ref="J10:L10"/>
    <mergeCell ref="N10:P10"/>
    <mergeCell ref="R10:T10"/>
    <mergeCell ref="F11:H11"/>
    <mergeCell ref="J11:L11"/>
    <mergeCell ref="N11:P11"/>
    <mergeCell ref="R11:T11"/>
    <mergeCell ref="F8:H8"/>
    <mergeCell ref="J8:L8"/>
    <mergeCell ref="N8:P8"/>
    <mergeCell ref="F9:H9"/>
    <mergeCell ref="J9:L9"/>
    <mergeCell ref="N9:P9"/>
    <mergeCell ref="A5:A16"/>
    <mergeCell ref="F5:H5"/>
    <mergeCell ref="J5:L5"/>
    <mergeCell ref="N5:P5"/>
    <mergeCell ref="F6:H6"/>
    <mergeCell ref="J6:L6"/>
    <mergeCell ref="N6:P6"/>
    <mergeCell ref="F7:H7"/>
    <mergeCell ref="J7:L7"/>
    <mergeCell ref="N7:P7"/>
    <mergeCell ref="A1:U1"/>
    <mergeCell ref="A3:D3"/>
    <mergeCell ref="E3:H4"/>
    <mergeCell ref="I3:L4"/>
    <mergeCell ref="M3:P4"/>
    <mergeCell ref="Q3:T4"/>
    <mergeCell ref="U3:U4"/>
    <mergeCell ref="A4:D4"/>
  </mergeCells>
  <phoneticPr fontId="3"/>
  <pageMargins left="0.78740157480314965" right="0.19685039370078741" top="0.78740157480314965" bottom="0.59055118110236227" header="0" footer="0"/>
  <pageSetup paperSize="9" scale="87" orientation="portrait" blackAndWhite="1" r:id="rId1"/>
  <headerFooter alignWithMargins="0"/>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D856F-CA9C-450B-AB4B-E3CD183D5654}">
  <sheetPr>
    <tabColor theme="7" tint="0.59999389629810485"/>
  </sheetPr>
  <dimension ref="A1:J403"/>
  <sheetViews>
    <sheetView showGridLines="0" showZeros="0" view="pageBreakPreview" zoomScaleNormal="100" zoomScaleSheetLayoutView="100" workbookViewId="0">
      <selection activeCell="A30" sqref="A30"/>
    </sheetView>
  </sheetViews>
  <sheetFormatPr defaultColWidth="9" defaultRowHeight="12"/>
  <cols>
    <col min="1" max="1" width="2.625" style="269" customWidth="1"/>
    <col min="2" max="2" width="30.375" style="269" customWidth="1"/>
    <col min="3" max="3" width="2.625" style="269" customWidth="1"/>
    <col min="4" max="4" width="10.125" style="269" customWidth="1"/>
    <col min="5" max="6" width="10.125" style="353" customWidth="1"/>
    <col min="7" max="7" width="10.125" style="433" customWidth="1"/>
    <col min="8" max="8" width="10.125" style="353" customWidth="1"/>
    <col min="9" max="16384" width="9" style="269"/>
  </cols>
  <sheetData>
    <row r="1" spans="1:10" ht="27" customHeight="1">
      <c r="A1" s="432" t="s">
        <v>687</v>
      </c>
      <c r="C1" s="353"/>
      <c r="D1" s="353"/>
    </row>
    <row r="2" spans="1:10" ht="11.25" customHeight="1" thickBot="1">
      <c r="B2" s="353"/>
      <c r="C2" s="353"/>
      <c r="D2" s="353"/>
      <c r="G2" s="827" t="s">
        <v>1046</v>
      </c>
      <c r="H2" s="827"/>
    </row>
    <row r="3" spans="1:10" s="535" customFormat="1" ht="18.600000000000001" customHeight="1">
      <c r="A3" s="733" t="s">
        <v>688</v>
      </c>
      <c r="B3" s="828"/>
      <c r="C3" s="734"/>
      <c r="D3" s="829" t="s">
        <v>524</v>
      </c>
      <c r="E3" s="831" t="s">
        <v>393</v>
      </c>
      <c r="F3" s="699" t="s">
        <v>648</v>
      </c>
      <c r="G3" s="832" t="s">
        <v>20</v>
      </c>
      <c r="H3" s="834" t="s">
        <v>689</v>
      </c>
    </row>
    <row r="4" spans="1:10" s="535" customFormat="1" ht="18.600000000000001" customHeight="1">
      <c r="A4" s="727" t="s">
        <v>690</v>
      </c>
      <c r="B4" s="836"/>
      <c r="C4" s="728"/>
      <c r="D4" s="830"/>
      <c r="E4" s="798"/>
      <c r="F4" s="700"/>
      <c r="G4" s="833"/>
      <c r="H4" s="835"/>
    </row>
    <row r="5" spans="1:10" s="535" customFormat="1" ht="18.600000000000001" customHeight="1">
      <c r="A5" s="434"/>
      <c r="B5" s="825" t="s">
        <v>691</v>
      </c>
      <c r="C5" s="523"/>
      <c r="D5" s="435"/>
      <c r="E5" s="436"/>
      <c r="F5" s="437"/>
      <c r="G5" s="438">
        <f t="shared" ref="G5:G37" si="0">D5+E5+F5</f>
        <v>0</v>
      </c>
      <c r="H5" s="439"/>
      <c r="J5" s="440"/>
    </row>
    <row r="6" spans="1:10" s="535" customFormat="1" ht="18.600000000000001" customHeight="1">
      <c r="A6" s="441"/>
      <c r="B6" s="823"/>
      <c r="C6" s="318"/>
      <c r="D6" s="442">
        <v>3</v>
      </c>
      <c r="E6" s="443">
        <v>1</v>
      </c>
      <c r="F6" s="444">
        <v>12</v>
      </c>
      <c r="G6" s="445">
        <f t="shared" si="0"/>
        <v>16</v>
      </c>
      <c r="H6" s="446">
        <f>ROUND(G6/G40,3)*100</f>
        <v>37.200000000000003</v>
      </c>
      <c r="J6" s="440"/>
    </row>
    <row r="7" spans="1:10" s="535" customFormat="1" ht="18.600000000000001" customHeight="1">
      <c r="A7" s="447"/>
      <c r="B7" s="823" t="s">
        <v>692</v>
      </c>
      <c r="C7" s="426"/>
      <c r="D7" s="435"/>
      <c r="E7" s="436">
        <v>1</v>
      </c>
      <c r="F7" s="437"/>
      <c r="G7" s="438">
        <f>D7+E7+F7</f>
        <v>1</v>
      </c>
      <c r="H7" s="448"/>
      <c r="J7" s="440"/>
    </row>
    <row r="8" spans="1:10" s="535" customFormat="1" ht="18.600000000000001" customHeight="1">
      <c r="A8" s="441"/>
      <c r="B8" s="823"/>
      <c r="C8" s="318"/>
      <c r="D8" s="442">
        <v>0</v>
      </c>
      <c r="E8" s="443">
        <v>2</v>
      </c>
      <c r="F8" s="444">
        <v>2</v>
      </c>
      <c r="G8" s="445">
        <f t="shared" si="0"/>
        <v>4</v>
      </c>
      <c r="H8" s="446">
        <f>ROUND(G8/G40,3)*100</f>
        <v>9.3000000000000007</v>
      </c>
      <c r="J8" s="440"/>
    </row>
    <row r="9" spans="1:10" s="535" customFormat="1" ht="18.600000000000001" customHeight="1">
      <c r="A9" s="447"/>
      <c r="B9" s="823" t="s">
        <v>693</v>
      </c>
      <c r="C9" s="426"/>
      <c r="D9" s="435"/>
      <c r="E9" s="436"/>
      <c r="F9" s="437"/>
      <c r="G9" s="438">
        <f>D9+E9+F9</f>
        <v>0</v>
      </c>
      <c r="H9" s="449"/>
      <c r="J9" s="440"/>
    </row>
    <row r="10" spans="1:10" s="535" customFormat="1" ht="18.600000000000001" customHeight="1">
      <c r="A10" s="441"/>
      <c r="B10" s="823"/>
      <c r="C10" s="318"/>
      <c r="D10" s="442">
        <v>0</v>
      </c>
      <c r="E10" s="443">
        <v>0</v>
      </c>
      <c r="F10" s="444">
        <v>0</v>
      </c>
      <c r="G10" s="445">
        <f t="shared" si="0"/>
        <v>0</v>
      </c>
      <c r="H10" s="2813">
        <f>ROUND(G10/G40,3)*100</f>
        <v>0</v>
      </c>
      <c r="J10" s="440"/>
    </row>
    <row r="11" spans="1:10" s="535" customFormat="1" ht="18.600000000000001" customHeight="1">
      <c r="A11" s="447"/>
      <c r="B11" s="823" t="s">
        <v>694</v>
      </c>
      <c r="C11" s="426"/>
      <c r="D11" s="435"/>
      <c r="E11" s="436"/>
      <c r="F11" s="437"/>
      <c r="G11" s="438">
        <f>D11+E11+F11</f>
        <v>0</v>
      </c>
      <c r="H11" s="449"/>
    </row>
    <row r="12" spans="1:10" s="535" customFormat="1" ht="18.600000000000001" customHeight="1">
      <c r="A12" s="441"/>
      <c r="B12" s="823"/>
      <c r="C12" s="318"/>
      <c r="D12" s="442">
        <v>0</v>
      </c>
      <c r="E12" s="443">
        <v>0</v>
      </c>
      <c r="F12" s="444">
        <v>0</v>
      </c>
      <c r="G12" s="445">
        <f>D12+E12+F12</f>
        <v>0</v>
      </c>
      <c r="H12" s="2813">
        <f>ROUND(G12/G40,3)*100</f>
        <v>0</v>
      </c>
    </row>
    <row r="13" spans="1:10" s="535" customFormat="1" ht="18.600000000000001" customHeight="1">
      <c r="A13" s="447"/>
      <c r="B13" s="823" t="s">
        <v>695</v>
      </c>
      <c r="C13" s="426"/>
      <c r="D13" s="435"/>
      <c r="E13" s="436"/>
      <c r="F13" s="437"/>
      <c r="G13" s="438">
        <f>D13+E13+F13</f>
        <v>0</v>
      </c>
      <c r="H13" s="449"/>
    </row>
    <row r="14" spans="1:10" s="535" customFormat="1" ht="18.600000000000001" customHeight="1">
      <c r="A14" s="441"/>
      <c r="B14" s="823"/>
      <c r="C14" s="318"/>
      <c r="D14" s="442">
        <v>1</v>
      </c>
      <c r="E14" s="443">
        <v>0</v>
      </c>
      <c r="F14" s="444">
        <v>1</v>
      </c>
      <c r="G14" s="445">
        <f t="shared" si="0"/>
        <v>2</v>
      </c>
      <c r="H14" s="450">
        <f>ROUND(G14/G40,3)*100</f>
        <v>4.7</v>
      </c>
    </row>
    <row r="15" spans="1:10" s="535" customFormat="1" ht="18.600000000000001" customHeight="1">
      <c r="A15" s="447"/>
      <c r="B15" s="823" t="s">
        <v>696</v>
      </c>
      <c r="C15" s="426"/>
      <c r="D15" s="435"/>
      <c r="E15" s="436"/>
      <c r="F15" s="437"/>
      <c r="G15" s="438">
        <f>D15+E15+F15</f>
        <v>0</v>
      </c>
      <c r="H15" s="449"/>
    </row>
    <row r="16" spans="1:10" s="535" customFormat="1" ht="18.600000000000001" customHeight="1">
      <c r="A16" s="441"/>
      <c r="B16" s="823"/>
      <c r="C16" s="318"/>
      <c r="D16" s="442">
        <v>0</v>
      </c>
      <c r="E16" s="444">
        <v>0</v>
      </c>
      <c r="F16" s="444">
        <v>0</v>
      </c>
      <c r="G16" s="445">
        <f t="shared" si="0"/>
        <v>0</v>
      </c>
      <c r="H16" s="2813">
        <f>ROUND(G16/G40,3)*100</f>
        <v>0</v>
      </c>
    </row>
    <row r="17" spans="1:8" s="535" customFormat="1" ht="18.600000000000001" customHeight="1">
      <c r="A17" s="447"/>
      <c r="B17" s="823" t="s">
        <v>697</v>
      </c>
      <c r="C17" s="426"/>
      <c r="D17" s="435"/>
      <c r="E17" s="436"/>
      <c r="F17" s="437"/>
      <c r="G17" s="438">
        <f>D17+E17+F17</f>
        <v>0</v>
      </c>
      <c r="H17" s="449"/>
    </row>
    <row r="18" spans="1:8" s="535" customFormat="1" ht="18.600000000000001" customHeight="1">
      <c r="A18" s="441"/>
      <c r="B18" s="823"/>
      <c r="C18" s="318"/>
      <c r="D18" s="442">
        <v>0</v>
      </c>
      <c r="E18" s="443">
        <v>0</v>
      </c>
      <c r="F18" s="444">
        <v>0</v>
      </c>
      <c r="G18" s="445">
        <f t="shared" si="0"/>
        <v>0</v>
      </c>
      <c r="H18" s="2813">
        <f>ROUND(G18/G40,3)*100</f>
        <v>0</v>
      </c>
    </row>
    <row r="19" spans="1:8" s="535" customFormat="1" ht="18.600000000000001" customHeight="1">
      <c r="A19" s="447"/>
      <c r="B19" s="823" t="s">
        <v>698</v>
      </c>
      <c r="C19" s="426"/>
      <c r="D19" s="435"/>
      <c r="E19" s="436"/>
      <c r="F19" s="437"/>
      <c r="G19" s="438">
        <f t="shared" si="0"/>
        <v>0</v>
      </c>
      <c r="H19" s="449"/>
    </row>
    <row r="20" spans="1:8" s="535" customFormat="1" ht="18.600000000000001" customHeight="1">
      <c r="A20" s="441"/>
      <c r="B20" s="823"/>
      <c r="C20" s="318"/>
      <c r="D20" s="442">
        <v>0</v>
      </c>
      <c r="E20" s="443">
        <v>0</v>
      </c>
      <c r="F20" s="444">
        <v>0</v>
      </c>
      <c r="G20" s="445">
        <f t="shared" si="0"/>
        <v>0</v>
      </c>
      <c r="H20" s="2813">
        <f>ROUND(G20/G40,3)*100</f>
        <v>0</v>
      </c>
    </row>
    <row r="21" spans="1:8" s="535" customFormat="1" ht="18.600000000000001" customHeight="1">
      <c r="A21" s="447"/>
      <c r="B21" s="823" t="s">
        <v>699</v>
      </c>
      <c r="C21" s="426"/>
      <c r="D21" s="435"/>
      <c r="E21" s="436">
        <v>2</v>
      </c>
      <c r="F21" s="437"/>
      <c r="G21" s="438">
        <f t="shared" si="0"/>
        <v>2</v>
      </c>
      <c r="H21" s="448"/>
    </row>
    <row r="22" spans="1:8" s="535" customFormat="1" ht="18.600000000000001" customHeight="1">
      <c r="A22" s="441"/>
      <c r="B22" s="823"/>
      <c r="C22" s="318"/>
      <c r="D22" s="442">
        <v>0</v>
      </c>
      <c r="E22" s="451">
        <v>7</v>
      </c>
      <c r="F22" s="444">
        <v>0</v>
      </c>
      <c r="G22" s="452">
        <f t="shared" si="0"/>
        <v>7</v>
      </c>
      <c r="H22" s="450">
        <f>ROUND(G22/G40,3)*100</f>
        <v>16.3</v>
      </c>
    </row>
    <row r="23" spans="1:8" s="535" customFormat="1" ht="18.600000000000001" customHeight="1">
      <c r="A23" s="447"/>
      <c r="B23" s="823" t="s">
        <v>700</v>
      </c>
      <c r="C23" s="426"/>
      <c r="D23" s="435"/>
      <c r="E23" s="436"/>
      <c r="F23" s="437"/>
      <c r="G23" s="438">
        <f t="shared" si="0"/>
        <v>0</v>
      </c>
      <c r="H23" s="448"/>
    </row>
    <row r="24" spans="1:8" s="535" customFormat="1" ht="18.600000000000001" customHeight="1">
      <c r="A24" s="441"/>
      <c r="B24" s="823"/>
      <c r="C24" s="318"/>
      <c r="D24" s="442">
        <v>0</v>
      </c>
      <c r="E24" s="443">
        <v>3</v>
      </c>
      <c r="F24" s="444">
        <v>1</v>
      </c>
      <c r="G24" s="445">
        <f t="shared" si="0"/>
        <v>4</v>
      </c>
      <c r="H24" s="450">
        <f>ROUND(G24/G40,3)*100</f>
        <v>9.3000000000000007</v>
      </c>
    </row>
    <row r="25" spans="1:8" s="535" customFormat="1" ht="18.600000000000001" customHeight="1">
      <c r="A25" s="447"/>
      <c r="B25" s="823" t="s">
        <v>701</v>
      </c>
      <c r="C25" s="426"/>
      <c r="D25" s="435"/>
      <c r="E25" s="436"/>
      <c r="F25" s="437"/>
      <c r="G25" s="438">
        <f t="shared" si="0"/>
        <v>0</v>
      </c>
      <c r="H25" s="453"/>
    </row>
    <row r="26" spans="1:8" s="535" customFormat="1" ht="18.600000000000001" customHeight="1">
      <c r="A26" s="441"/>
      <c r="B26" s="823"/>
      <c r="C26" s="318"/>
      <c r="D26" s="442">
        <v>0</v>
      </c>
      <c r="E26" s="451">
        <v>3</v>
      </c>
      <c r="F26" s="444">
        <v>1</v>
      </c>
      <c r="G26" s="452">
        <f t="shared" si="0"/>
        <v>4</v>
      </c>
      <c r="H26" s="450">
        <f>ROUND(G26/G40,3)*100</f>
        <v>9.3000000000000007</v>
      </c>
    </row>
    <row r="27" spans="1:8" s="535" customFormat="1" ht="18.600000000000001" customHeight="1">
      <c r="A27" s="447"/>
      <c r="B27" s="823" t="s">
        <v>702</v>
      </c>
      <c r="C27" s="426"/>
      <c r="D27" s="435"/>
      <c r="E27" s="436"/>
      <c r="F27" s="437"/>
      <c r="G27" s="438">
        <f t="shared" si="0"/>
        <v>0</v>
      </c>
      <c r="H27" s="453"/>
    </row>
    <row r="28" spans="1:8" s="535" customFormat="1" ht="18.600000000000001" customHeight="1">
      <c r="A28" s="441"/>
      <c r="B28" s="823"/>
      <c r="C28" s="318"/>
      <c r="D28" s="442">
        <v>0</v>
      </c>
      <c r="E28" s="443">
        <v>1</v>
      </c>
      <c r="F28" s="444">
        <v>0</v>
      </c>
      <c r="G28" s="445">
        <f t="shared" si="0"/>
        <v>1</v>
      </c>
      <c r="H28" s="450">
        <f>ROUND(G28/G40,3)*100</f>
        <v>2.2999999999999998</v>
      </c>
    </row>
    <row r="29" spans="1:8" s="535" customFormat="1" ht="18.600000000000001" customHeight="1">
      <c r="A29" s="447"/>
      <c r="B29" s="823" t="s">
        <v>703</v>
      </c>
      <c r="C29" s="426"/>
      <c r="D29" s="435"/>
      <c r="E29" s="436"/>
      <c r="F29" s="437"/>
      <c r="G29" s="438">
        <f t="shared" si="0"/>
        <v>0</v>
      </c>
      <c r="H29" s="453"/>
    </row>
    <row r="30" spans="1:8" s="535" customFormat="1" ht="18.600000000000001" customHeight="1">
      <c r="A30" s="441"/>
      <c r="B30" s="823"/>
      <c r="C30" s="318"/>
      <c r="D30" s="442">
        <v>1</v>
      </c>
      <c r="E30" s="444">
        <v>1</v>
      </c>
      <c r="F30" s="444">
        <v>1</v>
      </c>
      <c r="G30" s="445">
        <f t="shared" si="0"/>
        <v>3</v>
      </c>
      <c r="H30" s="450">
        <f>ROUND(G30/G40,3)*100</f>
        <v>7.0000000000000009</v>
      </c>
    </row>
    <row r="31" spans="1:8" s="535" customFormat="1" ht="18.600000000000001" customHeight="1">
      <c r="A31" s="447"/>
      <c r="B31" s="823" t="s">
        <v>704</v>
      </c>
      <c r="C31" s="426"/>
      <c r="D31" s="435"/>
      <c r="E31" s="436"/>
      <c r="F31" s="437"/>
      <c r="G31" s="438">
        <f t="shared" si="0"/>
        <v>0</v>
      </c>
      <c r="H31" s="449"/>
    </row>
    <row r="32" spans="1:8" s="535" customFormat="1" ht="18.600000000000001" customHeight="1">
      <c r="A32" s="441"/>
      <c r="B32" s="823"/>
      <c r="C32" s="318"/>
      <c r="D32" s="442">
        <v>0</v>
      </c>
      <c r="E32" s="443">
        <v>0</v>
      </c>
      <c r="F32" s="444">
        <v>0</v>
      </c>
      <c r="G32" s="445">
        <f>D32+E32+F32</f>
        <v>0</v>
      </c>
      <c r="H32" s="2813">
        <f>ROUND(G32/G40,3)*100</f>
        <v>0</v>
      </c>
    </row>
    <row r="33" spans="1:8" s="535" customFormat="1" ht="18.600000000000001" customHeight="1">
      <c r="A33" s="447"/>
      <c r="B33" s="823" t="s">
        <v>705</v>
      </c>
      <c r="C33" s="426"/>
      <c r="D33" s="435"/>
      <c r="E33" s="436"/>
      <c r="F33" s="437"/>
      <c r="G33" s="438">
        <f t="shared" si="0"/>
        <v>0</v>
      </c>
      <c r="H33" s="448"/>
    </row>
    <row r="34" spans="1:8" s="535" customFormat="1" ht="18.600000000000001" customHeight="1">
      <c r="A34" s="441"/>
      <c r="B34" s="823"/>
      <c r="C34" s="318"/>
      <c r="D34" s="442">
        <v>0</v>
      </c>
      <c r="E34" s="443">
        <v>0</v>
      </c>
      <c r="F34" s="444">
        <v>0</v>
      </c>
      <c r="G34" s="445">
        <f t="shared" si="0"/>
        <v>0</v>
      </c>
      <c r="H34" s="2813">
        <f>ROUND(G34/G40,3)*100</f>
        <v>0</v>
      </c>
    </row>
    <row r="35" spans="1:8" s="535" customFormat="1" ht="18.600000000000001" customHeight="1">
      <c r="A35" s="447"/>
      <c r="B35" s="823" t="s">
        <v>706</v>
      </c>
      <c r="C35" s="426"/>
      <c r="D35" s="435"/>
      <c r="E35" s="436"/>
      <c r="F35" s="437"/>
      <c r="G35" s="438">
        <f t="shared" si="0"/>
        <v>0</v>
      </c>
      <c r="H35" s="448"/>
    </row>
    <row r="36" spans="1:8" s="535" customFormat="1" ht="18.600000000000001" customHeight="1">
      <c r="A36" s="441"/>
      <c r="B36" s="823"/>
      <c r="C36" s="318"/>
      <c r="D36" s="442">
        <v>0</v>
      </c>
      <c r="E36" s="444">
        <v>1</v>
      </c>
      <c r="F36" s="444">
        <v>1</v>
      </c>
      <c r="G36" s="445">
        <f t="shared" si="0"/>
        <v>2</v>
      </c>
      <c r="H36" s="446">
        <f>ROUND(G36/G40,3)*100</f>
        <v>4.7</v>
      </c>
    </row>
    <row r="37" spans="1:8" s="535" customFormat="1" ht="18.600000000000001" customHeight="1">
      <c r="A37" s="447"/>
      <c r="B37" s="823" t="s">
        <v>664</v>
      </c>
      <c r="C37" s="426"/>
      <c r="D37" s="435"/>
      <c r="E37" s="436"/>
      <c r="F37" s="437"/>
      <c r="G37" s="438">
        <f t="shared" si="0"/>
        <v>0</v>
      </c>
      <c r="H37" s="448"/>
    </row>
    <row r="38" spans="1:8" s="535" customFormat="1" ht="18.600000000000001" customHeight="1">
      <c r="A38" s="533"/>
      <c r="B38" s="824"/>
      <c r="C38" s="517"/>
      <c r="D38" s="454">
        <v>0</v>
      </c>
      <c r="E38" s="455">
        <v>0</v>
      </c>
      <c r="F38" s="456">
        <v>0</v>
      </c>
      <c r="G38" s="445">
        <f>D38+E38+F38</f>
        <v>0</v>
      </c>
      <c r="H38" s="2814">
        <f>ROUND(G38/G40,3)*100</f>
        <v>0</v>
      </c>
    </row>
    <row r="39" spans="1:8" s="535" customFormat="1" ht="18.600000000000001" customHeight="1">
      <c r="A39" s="434"/>
      <c r="B39" s="825" t="s">
        <v>100</v>
      </c>
      <c r="C39" s="457"/>
      <c r="D39" s="458">
        <f>D5+D7+D9+D11+D13+D15+D17+D19+D21+D23+D25+D27+D29+D31+D33+D35+D37</f>
        <v>0</v>
      </c>
      <c r="E39" s="459">
        <f>E5+E7+E9+E11+E13+E15+E17+E19+E21+E23+E25+E27+E29+E31+E33+E35+E37</f>
        <v>3</v>
      </c>
      <c r="F39" s="460">
        <f>F5+F7+F9+F11+F13+F15+F17+F19+F21+F23+F25+F27+F29+F31+F33+F35+F37</f>
        <v>0</v>
      </c>
      <c r="G39" s="461">
        <f>G5+G7+G9+G11+G13+G15+G17+G19+G21+G23+G25+G27+G29+G31+G33+G35+G37</f>
        <v>3</v>
      </c>
      <c r="H39" s="439"/>
    </row>
    <row r="40" spans="1:8" s="535" customFormat="1" ht="18.600000000000001" customHeight="1" thickBot="1">
      <c r="A40" s="462"/>
      <c r="B40" s="826"/>
      <c r="C40" s="524"/>
      <c r="D40" s="463">
        <f>D6+D8+D12+D14+D16+D18+D22+D24+D26+D32+D10+D20+D28+D30+D34+D36+D38</f>
        <v>5</v>
      </c>
      <c r="E40" s="464">
        <f>E6+E8+E12+E14+E16+E18+E22+E24+E26+E32+E10+E20+E28+E30+E34+E36+E38</f>
        <v>19</v>
      </c>
      <c r="F40" s="465">
        <f>F6+F8+F12+F14+F16+F18+F22+F24+F26+F32+F10+F20+F28+F30+F34+F36+F38</f>
        <v>19</v>
      </c>
      <c r="G40" s="466">
        <f>G6+G8+G12+G14+G16+G18+G22+G24+G26+G32+G10+G20+G28+G30+G34+G36+G38</f>
        <v>43</v>
      </c>
      <c r="H40" s="467">
        <v>100</v>
      </c>
    </row>
    <row r="41" spans="1:8" s="535" customFormat="1" ht="18.600000000000001" customHeight="1">
      <c r="A41" s="807" t="s">
        <v>707</v>
      </c>
      <c r="B41" s="807"/>
      <c r="C41" s="807"/>
      <c r="D41" s="807"/>
      <c r="E41" s="807"/>
      <c r="F41" s="807"/>
      <c r="G41" s="807"/>
      <c r="H41" s="807"/>
    </row>
    <row r="42" spans="1:8" s="535" customFormat="1" ht="18.600000000000001" customHeight="1">
      <c r="E42" s="523"/>
      <c r="F42" s="523"/>
      <c r="G42" s="512"/>
      <c r="H42" s="523"/>
    </row>
    <row r="43" spans="1:8" ht="18.600000000000001" customHeight="1"/>
    <row r="44" spans="1:8" ht="18.600000000000001" customHeight="1"/>
    <row r="45" spans="1:8" ht="18.600000000000001" customHeight="1"/>
    <row r="46" spans="1:8" ht="18.600000000000001" customHeight="1"/>
    <row r="47" spans="1:8" ht="18.600000000000001" customHeight="1"/>
    <row r="48" spans="1:8" ht="18.600000000000001" customHeight="1"/>
    <row r="49" ht="18.600000000000001" customHeight="1"/>
    <row r="50" ht="18.600000000000001" customHeight="1"/>
    <row r="51" ht="18.600000000000001" customHeight="1"/>
    <row r="52" ht="18.600000000000001" customHeight="1"/>
    <row r="53" ht="18.600000000000001"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sheetData>
  <mergeCells count="27">
    <mergeCell ref="A41:H41"/>
    <mergeCell ref="B29:B30"/>
    <mergeCell ref="B31:B32"/>
    <mergeCell ref="B33:B34"/>
    <mergeCell ref="B35:B36"/>
    <mergeCell ref="B37:B38"/>
    <mergeCell ref="B39:B40"/>
    <mergeCell ref="B17:B18"/>
    <mergeCell ref="B19:B20"/>
    <mergeCell ref="B21:B22"/>
    <mergeCell ref="B23:B24"/>
    <mergeCell ref="B25:B26"/>
    <mergeCell ref="B27:B28"/>
    <mergeCell ref="B5:B6"/>
    <mergeCell ref="B7:B8"/>
    <mergeCell ref="B9:B10"/>
    <mergeCell ref="B11:B12"/>
    <mergeCell ref="B13:B14"/>
    <mergeCell ref="B15:B16"/>
    <mergeCell ref="G2:H2"/>
    <mergeCell ref="A3:C3"/>
    <mergeCell ref="D3:D4"/>
    <mergeCell ref="E3:E4"/>
    <mergeCell ref="F3:F4"/>
    <mergeCell ref="G3:G4"/>
    <mergeCell ref="H3:H4"/>
    <mergeCell ref="A4:C4"/>
  </mergeCells>
  <phoneticPr fontId="3"/>
  <pageMargins left="0.78740157480314965" right="0.78740157480314965" top="0.98425196850393704" bottom="0.78740157480314965" header="0.51181102362204722" footer="0.51181102362204722"/>
  <pageSetup paperSize="9" scale="98" orientation="portrait" blackAndWhite="1" r:id="rId1"/>
  <headerFooter alignWithMargins="0"/>
  <drawing r:id="rId2"/>
  <legacy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3CAF4-645A-46DA-B520-F40B9BA7F303}">
  <sheetPr>
    <tabColor rgb="FF66CCFF"/>
  </sheetPr>
  <dimension ref="A1:S29"/>
  <sheetViews>
    <sheetView view="pageBreakPreview" zoomScaleNormal="100" zoomScaleSheetLayoutView="100" workbookViewId="0">
      <selection sqref="A1:K1"/>
    </sheetView>
  </sheetViews>
  <sheetFormatPr defaultColWidth="4.75" defaultRowHeight="30.6" customHeight="1"/>
  <cols>
    <col min="1" max="1" width="4.75" style="2413" customWidth="1"/>
    <col min="2" max="2" width="5.875" style="2413" customWidth="1"/>
    <col min="3" max="3" width="6.75" style="2413" customWidth="1"/>
    <col min="4" max="16384" width="4.75" style="2413"/>
  </cols>
  <sheetData>
    <row r="1" spans="1:18" s="2817" customFormat="1" ht="24" customHeight="1">
      <c r="A1" s="2815" t="s">
        <v>1052</v>
      </c>
      <c r="B1" s="2816"/>
      <c r="C1" s="2816"/>
      <c r="D1" s="2816"/>
      <c r="E1" s="2816"/>
      <c r="F1" s="2816"/>
      <c r="G1" s="2816"/>
      <c r="H1" s="2816"/>
      <c r="I1" s="2816"/>
      <c r="J1" s="2816"/>
      <c r="K1" s="2816"/>
    </row>
    <row r="2" spans="1:18" s="2817" customFormat="1" ht="17.25" customHeight="1"/>
    <row r="3" spans="1:18" s="2817" customFormat="1" ht="30.6" customHeight="1" thickBot="1">
      <c r="A3" s="2818" t="s">
        <v>711</v>
      </c>
      <c r="B3" s="2816"/>
      <c r="C3" s="2816"/>
      <c r="D3" s="2816"/>
      <c r="E3" s="2816"/>
      <c r="F3" s="2816"/>
      <c r="G3" s="2816"/>
      <c r="H3" s="2816"/>
      <c r="I3" s="2816"/>
    </row>
    <row r="4" spans="1:18" s="2450" customFormat="1" ht="30.6" customHeight="1">
      <c r="A4" s="2564" t="s">
        <v>712</v>
      </c>
      <c r="B4" s="2511"/>
      <c r="C4" s="2565"/>
      <c r="D4" s="2819" t="s">
        <v>812</v>
      </c>
      <c r="E4" s="2820"/>
      <c r="F4" s="2821"/>
      <c r="G4" s="2819">
        <v>3</v>
      </c>
      <c r="H4" s="2820"/>
      <c r="I4" s="2821"/>
      <c r="J4" s="2819">
        <v>4</v>
      </c>
      <c r="K4" s="2820"/>
      <c r="L4" s="2821"/>
      <c r="M4" s="2822">
        <v>5</v>
      </c>
      <c r="N4" s="2822"/>
      <c r="O4" s="2822"/>
      <c r="P4" s="2822">
        <v>6</v>
      </c>
      <c r="Q4" s="2822"/>
      <c r="R4" s="2823"/>
    </row>
    <row r="5" spans="1:18" s="2450" customFormat="1" ht="30.6" customHeight="1" thickBot="1">
      <c r="A5" s="2567" t="s">
        <v>713</v>
      </c>
      <c r="B5" s="2568"/>
      <c r="C5" s="2569"/>
      <c r="D5" s="2824">
        <v>861</v>
      </c>
      <c r="E5" s="2825"/>
      <c r="F5" s="2826"/>
      <c r="G5" s="2824">
        <v>899</v>
      </c>
      <c r="H5" s="2825"/>
      <c r="I5" s="2826"/>
      <c r="J5" s="2824">
        <v>841</v>
      </c>
      <c r="K5" s="2825"/>
      <c r="L5" s="2826"/>
      <c r="M5" s="2827">
        <v>852</v>
      </c>
      <c r="N5" s="2827"/>
      <c r="O5" s="2827"/>
      <c r="P5" s="2827">
        <v>873</v>
      </c>
      <c r="Q5" s="2827"/>
      <c r="R5" s="2828"/>
    </row>
    <row r="6" spans="1:18" s="2817" customFormat="1" ht="17.25" customHeight="1"/>
    <row r="7" spans="1:18" ht="30.6" customHeight="1" thickBot="1">
      <c r="A7" s="2818" t="s">
        <v>714</v>
      </c>
      <c r="B7" s="2816"/>
      <c r="C7" s="2816"/>
      <c r="D7" s="2816"/>
      <c r="E7" s="2816"/>
      <c r="F7" s="2816"/>
    </row>
    <row r="8" spans="1:18" s="2450" customFormat="1" ht="30" customHeight="1">
      <c r="A8" s="2564" t="s">
        <v>712</v>
      </c>
      <c r="B8" s="2511"/>
      <c r="C8" s="2565"/>
      <c r="D8" s="2819" t="s">
        <v>812</v>
      </c>
      <c r="E8" s="2820"/>
      <c r="F8" s="2821"/>
      <c r="G8" s="2819">
        <v>3</v>
      </c>
      <c r="H8" s="2820"/>
      <c r="I8" s="2821"/>
      <c r="J8" s="2819">
        <v>4</v>
      </c>
      <c r="K8" s="2820"/>
      <c r="L8" s="2821"/>
      <c r="M8" s="2822">
        <v>5</v>
      </c>
      <c r="N8" s="2822"/>
      <c r="O8" s="2822"/>
      <c r="P8" s="2822">
        <v>6</v>
      </c>
      <c r="Q8" s="2822"/>
      <c r="R8" s="2823"/>
    </row>
    <row r="9" spans="1:18" s="2450" customFormat="1" ht="30.6" customHeight="1" thickBot="1">
      <c r="A9" s="2567" t="s">
        <v>713</v>
      </c>
      <c r="B9" s="2568"/>
      <c r="C9" s="2569"/>
      <c r="D9" s="837">
        <v>325</v>
      </c>
      <c r="E9" s="838"/>
      <c r="F9" s="839"/>
      <c r="G9" s="837">
        <v>3421</v>
      </c>
      <c r="H9" s="838"/>
      <c r="I9" s="839"/>
      <c r="J9" s="837">
        <v>2785</v>
      </c>
      <c r="K9" s="838"/>
      <c r="L9" s="839"/>
      <c r="M9" s="840">
        <v>2475</v>
      </c>
      <c r="N9" s="840"/>
      <c r="O9" s="840"/>
      <c r="P9" s="840">
        <v>2372</v>
      </c>
      <c r="Q9" s="840"/>
      <c r="R9" s="841"/>
    </row>
    <row r="10" spans="1:18" s="2817" customFormat="1" ht="17.25" customHeight="1"/>
    <row r="11" spans="1:18" ht="30.6" customHeight="1">
      <c r="A11" s="2829" t="s">
        <v>715</v>
      </c>
      <c r="P11" s="2416"/>
      <c r="Q11" s="2416"/>
      <c r="R11" s="194"/>
    </row>
    <row r="12" spans="1:18" ht="18" customHeight="1" thickBot="1">
      <c r="A12" s="2829"/>
      <c r="P12" s="2416"/>
      <c r="Q12" s="2416"/>
      <c r="R12" s="195" t="s">
        <v>1047</v>
      </c>
    </row>
    <row r="13" spans="1:18" s="2504" customFormat="1" ht="24" customHeight="1">
      <c r="A13" s="2418"/>
      <c r="B13" s="2419"/>
      <c r="C13" s="2830"/>
      <c r="D13" s="2831" t="s">
        <v>716</v>
      </c>
      <c r="E13" s="2421" t="s">
        <v>717</v>
      </c>
      <c r="F13" s="2422"/>
      <c r="G13" s="2423" t="s">
        <v>718</v>
      </c>
      <c r="H13" s="2832"/>
      <c r="I13" s="2423" t="s">
        <v>719</v>
      </c>
      <c r="J13" s="2753"/>
      <c r="K13" s="2511" t="s">
        <v>720</v>
      </c>
      <c r="L13" s="2511"/>
      <c r="M13" s="2511" t="s">
        <v>721</v>
      </c>
      <c r="N13" s="2511"/>
      <c r="O13" s="2511" t="s">
        <v>722</v>
      </c>
      <c r="P13" s="2565"/>
      <c r="Q13" s="2833" t="s">
        <v>723</v>
      </c>
      <c r="R13" s="2834"/>
    </row>
    <row r="14" spans="1:18" s="2504" customFormat="1" ht="24" customHeight="1">
      <c r="A14" s="2835" t="s">
        <v>724</v>
      </c>
      <c r="B14" s="2836"/>
      <c r="C14" s="2836"/>
      <c r="D14" s="2836"/>
      <c r="E14" s="2837"/>
      <c r="F14" s="2838"/>
      <c r="G14" s="2839"/>
      <c r="H14" s="2840"/>
      <c r="I14" s="2841"/>
      <c r="J14" s="2838"/>
      <c r="K14" s="2520"/>
      <c r="L14" s="2520"/>
      <c r="M14" s="2520"/>
      <c r="N14" s="2520"/>
      <c r="O14" s="2520"/>
      <c r="P14" s="2550"/>
      <c r="Q14" s="2473"/>
      <c r="R14" s="2842"/>
    </row>
    <row r="15" spans="1:18" s="2504" customFormat="1" ht="30.6" customHeight="1">
      <c r="A15" s="2843" t="s">
        <v>725</v>
      </c>
      <c r="B15" s="2844"/>
      <c r="C15" s="2844"/>
      <c r="D15" s="2845"/>
      <c r="E15" s="2846">
        <v>1839</v>
      </c>
      <c r="F15" s="2847"/>
      <c r="G15" s="2848">
        <v>135</v>
      </c>
      <c r="H15" s="2849"/>
      <c r="I15" s="2848">
        <v>347</v>
      </c>
      <c r="J15" s="2849"/>
      <c r="K15" s="2848">
        <v>5082</v>
      </c>
      <c r="L15" s="2849"/>
      <c r="M15" s="2850">
        <v>39</v>
      </c>
      <c r="N15" s="2851"/>
      <c r="O15" s="2848">
        <v>0</v>
      </c>
      <c r="P15" s="2852"/>
      <c r="Q15" s="2853">
        <f t="shared" ref="Q15:Q23" si="0">SUM(E15:O15)</f>
        <v>7442</v>
      </c>
      <c r="R15" s="2854"/>
    </row>
    <row r="16" spans="1:18" s="2504" customFormat="1" ht="30.6" customHeight="1">
      <c r="A16" s="2855" t="s">
        <v>726</v>
      </c>
      <c r="B16" s="2856"/>
      <c r="C16" s="2856"/>
      <c r="D16" s="2857"/>
      <c r="E16" s="2858">
        <v>506</v>
      </c>
      <c r="F16" s="2859"/>
      <c r="G16" s="2860">
        <v>14</v>
      </c>
      <c r="H16" s="2861"/>
      <c r="I16" s="2860">
        <v>69</v>
      </c>
      <c r="J16" s="2861"/>
      <c r="K16" s="2860">
        <v>1840</v>
      </c>
      <c r="L16" s="2861"/>
      <c r="M16" s="2862">
        <v>13</v>
      </c>
      <c r="N16" s="2863"/>
      <c r="O16" s="2860">
        <v>0</v>
      </c>
      <c r="P16" s="2864"/>
      <c r="Q16" s="2865">
        <f t="shared" si="0"/>
        <v>2442</v>
      </c>
      <c r="R16" s="2866"/>
    </row>
    <row r="17" spans="1:19" s="2504" customFormat="1" ht="30.6" customHeight="1">
      <c r="A17" s="2855" t="s">
        <v>727</v>
      </c>
      <c r="B17" s="2856"/>
      <c r="C17" s="2856"/>
      <c r="D17" s="2857"/>
      <c r="E17" s="2867">
        <v>0</v>
      </c>
      <c r="F17" s="2868"/>
      <c r="G17" s="2869">
        <v>28</v>
      </c>
      <c r="H17" s="2870"/>
      <c r="I17" s="2869">
        <v>42</v>
      </c>
      <c r="J17" s="2870"/>
      <c r="K17" s="2869">
        <v>1222</v>
      </c>
      <c r="L17" s="2870"/>
      <c r="M17" s="2871">
        <v>19</v>
      </c>
      <c r="N17" s="2872"/>
      <c r="O17" s="2869">
        <v>0</v>
      </c>
      <c r="P17" s="2873"/>
      <c r="Q17" s="2865">
        <f t="shared" si="0"/>
        <v>1311</v>
      </c>
      <c r="R17" s="2866"/>
    </row>
    <row r="18" spans="1:19" s="2504" customFormat="1" ht="30.6" customHeight="1">
      <c r="A18" s="2855" t="s">
        <v>728</v>
      </c>
      <c r="B18" s="2856"/>
      <c r="C18" s="2856"/>
      <c r="D18" s="2857"/>
      <c r="E18" s="2874">
        <v>0</v>
      </c>
      <c r="F18" s="2870"/>
      <c r="G18" s="2869">
        <v>21</v>
      </c>
      <c r="H18" s="2870"/>
      <c r="I18" s="2869">
        <v>14</v>
      </c>
      <c r="J18" s="2870"/>
      <c r="K18" s="2869">
        <v>360</v>
      </c>
      <c r="L18" s="2870"/>
      <c r="M18" s="2871">
        <v>6</v>
      </c>
      <c r="N18" s="2872"/>
      <c r="O18" s="2869">
        <v>0</v>
      </c>
      <c r="P18" s="2873"/>
      <c r="Q18" s="2865">
        <f t="shared" si="0"/>
        <v>401</v>
      </c>
      <c r="R18" s="2866"/>
      <c r="S18" s="2875"/>
    </row>
    <row r="19" spans="1:19" s="2504" customFormat="1" ht="30.6" customHeight="1">
      <c r="A19" s="2876" t="s">
        <v>729</v>
      </c>
      <c r="B19" s="2877"/>
      <c r="C19" s="2877"/>
      <c r="D19" s="2877"/>
      <c r="E19" s="2878">
        <v>232</v>
      </c>
      <c r="F19" s="2861"/>
      <c r="G19" s="2860">
        <v>38</v>
      </c>
      <c r="H19" s="2861"/>
      <c r="I19" s="2860">
        <v>63</v>
      </c>
      <c r="J19" s="2861"/>
      <c r="K19" s="2860">
        <v>1567</v>
      </c>
      <c r="L19" s="2861"/>
      <c r="M19" s="2862">
        <v>23</v>
      </c>
      <c r="N19" s="2863"/>
      <c r="O19" s="2860">
        <v>0</v>
      </c>
      <c r="P19" s="2864"/>
      <c r="Q19" s="2865">
        <f t="shared" si="0"/>
        <v>1923</v>
      </c>
      <c r="R19" s="2866"/>
    </row>
    <row r="20" spans="1:19" s="2504" customFormat="1" ht="30.6" customHeight="1">
      <c r="A20" s="2876" t="s">
        <v>730</v>
      </c>
      <c r="B20" s="2877"/>
      <c r="C20" s="2877"/>
      <c r="D20" s="2877"/>
      <c r="E20" s="2874">
        <v>0</v>
      </c>
      <c r="F20" s="2870"/>
      <c r="G20" s="2869">
        <v>8</v>
      </c>
      <c r="H20" s="2870"/>
      <c r="I20" s="2869">
        <v>0</v>
      </c>
      <c r="J20" s="2870"/>
      <c r="K20" s="2869">
        <v>165</v>
      </c>
      <c r="L20" s="2870"/>
      <c r="M20" s="2871">
        <v>6</v>
      </c>
      <c r="N20" s="2872"/>
      <c r="O20" s="2869">
        <v>0</v>
      </c>
      <c r="P20" s="2873"/>
      <c r="Q20" s="2865">
        <f t="shared" si="0"/>
        <v>179</v>
      </c>
      <c r="R20" s="2866"/>
    </row>
    <row r="21" spans="1:19" s="2504" customFormat="1" ht="30.6" customHeight="1">
      <c r="A21" s="2876" t="s">
        <v>731</v>
      </c>
      <c r="B21" s="2877"/>
      <c r="C21" s="2877"/>
      <c r="D21" s="2877"/>
      <c r="E21" s="2874">
        <v>0</v>
      </c>
      <c r="F21" s="2870"/>
      <c r="G21" s="2869">
        <v>28</v>
      </c>
      <c r="H21" s="2870"/>
      <c r="I21" s="2869">
        <v>60</v>
      </c>
      <c r="J21" s="2870"/>
      <c r="K21" s="2869">
        <v>1208</v>
      </c>
      <c r="L21" s="2870"/>
      <c r="M21" s="2871">
        <v>10</v>
      </c>
      <c r="N21" s="2872"/>
      <c r="O21" s="2869">
        <v>0</v>
      </c>
      <c r="P21" s="2873"/>
      <c r="Q21" s="2865">
        <f t="shared" si="0"/>
        <v>1306</v>
      </c>
      <c r="R21" s="2866"/>
    </row>
    <row r="22" spans="1:19" s="2504" customFormat="1" ht="30.6" customHeight="1">
      <c r="A22" s="2876" t="s">
        <v>732</v>
      </c>
      <c r="B22" s="2877"/>
      <c r="C22" s="2877"/>
      <c r="D22" s="2877"/>
      <c r="E22" s="2879">
        <v>690</v>
      </c>
      <c r="F22" s="2880"/>
      <c r="G22" s="2880">
        <v>28</v>
      </c>
      <c r="H22" s="2880"/>
      <c r="I22" s="2880">
        <v>33</v>
      </c>
      <c r="J22" s="2880"/>
      <c r="K22" s="2880">
        <v>795</v>
      </c>
      <c r="L22" s="2880"/>
      <c r="M22" s="2880">
        <v>7</v>
      </c>
      <c r="N22" s="2880"/>
      <c r="O22" s="2881">
        <v>0</v>
      </c>
      <c r="P22" s="2882"/>
      <c r="Q22" s="2865">
        <f t="shared" si="0"/>
        <v>1553</v>
      </c>
      <c r="R22" s="2866"/>
    </row>
    <row r="23" spans="1:19" s="2504" customFormat="1" ht="30.6" customHeight="1">
      <c r="A23" s="2883" t="s">
        <v>733</v>
      </c>
      <c r="B23" s="2884"/>
      <c r="C23" s="2884"/>
      <c r="D23" s="2884"/>
      <c r="E23" s="2885">
        <v>0</v>
      </c>
      <c r="F23" s="2886"/>
      <c r="G23" s="2887">
        <v>12</v>
      </c>
      <c r="H23" s="2886"/>
      <c r="I23" s="2887">
        <v>12</v>
      </c>
      <c r="J23" s="2886"/>
      <c r="K23" s="2887">
        <v>361</v>
      </c>
      <c r="L23" s="2886"/>
      <c r="M23" s="2888">
        <v>13</v>
      </c>
      <c r="N23" s="2889"/>
      <c r="O23" s="2887">
        <v>0</v>
      </c>
      <c r="P23" s="2890"/>
      <c r="Q23" s="2891">
        <f t="shared" si="0"/>
        <v>398</v>
      </c>
      <c r="R23" s="2892"/>
    </row>
    <row r="24" spans="1:19" s="2504" customFormat="1" ht="30.6" customHeight="1">
      <c r="A24" s="2893" t="s">
        <v>734</v>
      </c>
      <c r="B24" s="2894"/>
      <c r="C24" s="2894"/>
      <c r="D24" s="2894"/>
      <c r="E24" s="2895">
        <f>SUM(E15:F23)</f>
        <v>3267</v>
      </c>
      <c r="F24" s="2896"/>
      <c r="G24" s="2897">
        <f>SUM(G15,G16,G17,G18,G19,G20,G21,G22,G23)</f>
        <v>312</v>
      </c>
      <c r="H24" s="2896"/>
      <c r="I24" s="2897">
        <f>SUM(I15,I16,I17,I18,I19,I20,I21,I22,I23)</f>
        <v>640</v>
      </c>
      <c r="J24" s="2896"/>
      <c r="K24" s="2897">
        <f>SUM(K15,K16,K17,K18,K19,K20,K21,K22,K23)</f>
        <v>12600</v>
      </c>
      <c r="L24" s="2896"/>
      <c r="M24" s="2898">
        <f>SUM(M15,M16,M17,M18,M19,M20,M21,M22,M23)</f>
        <v>136</v>
      </c>
      <c r="N24" s="2899"/>
      <c r="O24" s="2897">
        <f>SUM(O15,O16,O17,O18,O19,O20,O21,O22,O23)</f>
        <v>0</v>
      </c>
      <c r="P24" s="2900"/>
      <c r="Q24" s="2901">
        <f>SUM(E24:O24)</f>
        <v>16955</v>
      </c>
      <c r="R24" s="2902"/>
    </row>
    <row r="25" spans="1:19" s="2504" customFormat="1" ht="30.6" customHeight="1">
      <c r="A25" s="2903" t="s">
        <v>735</v>
      </c>
      <c r="B25" s="2904"/>
      <c r="C25" s="2904"/>
      <c r="D25" s="2904"/>
      <c r="E25" s="2905">
        <v>2628</v>
      </c>
      <c r="F25" s="2906"/>
      <c r="G25" s="2907">
        <v>401</v>
      </c>
      <c r="H25" s="2906"/>
      <c r="I25" s="2907">
        <v>650</v>
      </c>
      <c r="J25" s="2906"/>
      <c r="K25" s="2907">
        <v>15973</v>
      </c>
      <c r="L25" s="2906"/>
      <c r="M25" s="2908">
        <v>139</v>
      </c>
      <c r="N25" s="2909"/>
      <c r="O25" s="2907">
        <v>0</v>
      </c>
      <c r="P25" s="2910"/>
      <c r="Q25" s="2911">
        <f>SUM(E25:O25)</f>
        <v>19791</v>
      </c>
      <c r="R25" s="2912"/>
    </row>
    <row r="26" spans="1:19" s="2504" customFormat="1" ht="30.6" customHeight="1" thickBot="1">
      <c r="A26" s="2913" t="s">
        <v>736</v>
      </c>
      <c r="B26" s="2914"/>
      <c r="C26" s="2914"/>
      <c r="D26" s="2914"/>
      <c r="E26" s="2915">
        <f>E24/E25*100</f>
        <v>124.31506849315068</v>
      </c>
      <c r="F26" s="2916"/>
      <c r="G26" s="2917">
        <f>G24/G25*100</f>
        <v>77.805486284289273</v>
      </c>
      <c r="H26" s="2916"/>
      <c r="I26" s="2917">
        <f>I24/I25*100</f>
        <v>98.461538461538467</v>
      </c>
      <c r="J26" s="2916"/>
      <c r="K26" s="2917">
        <f>K24/K25*100</f>
        <v>78.883115256996177</v>
      </c>
      <c r="L26" s="2916"/>
      <c r="M26" s="2918">
        <f>M24/M25*100</f>
        <v>97.841726618705039</v>
      </c>
      <c r="N26" s="2919"/>
      <c r="O26" s="2918">
        <v>0</v>
      </c>
      <c r="P26" s="2919"/>
      <c r="Q26" s="2915">
        <f>Q24/Q25*100</f>
        <v>85.670254155929456</v>
      </c>
      <c r="R26" s="2920"/>
    </row>
    <row r="27" spans="1:19" ht="30.6" customHeight="1">
      <c r="A27" s="2416"/>
      <c r="B27" s="2416"/>
      <c r="C27" s="2416"/>
      <c r="D27" s="2416"/>
      <c r="E27" s="2416"/>
      <c r="F27" s="2416"/>
      <c r="G27" s="2416"/>
      <c r="H27" s="2416"/>
      <c r="I27" s="2416"/>
      <c r="J27" s="2416"/>
      <c r="K27" s="2416"/>
      <c r="L27" s="2416"/>
      <c r="M27" s="2416"/>
      <c r="N27" s="2416"/>
      <c r="O27" s="2416"/>
      <c r="P27" s="2416"/>
      <c r="Q27" s="2416"/>
      <c r="R27" s="2416"/>
    </row>
    <row r="28" spans="1:19" ht="30.6" customHeight="1">
      <c r="A28" s="2416"/>
      <c r="B28" s="2416"/>
      <c r="C28" s="2416"/>
      <c r="D28" s="2416"/>
      <c r="E28" s="2416"/>
      <c r="F28" s="2416"/>
      <c r="G28" s="2416"/>
      <c r="H28" s="2416"/>
      <c r="I28" s="2416"/>
      <c r="J28" s="2416"/>
      <c r="K28" s="2416"/>
      <c r="L28" s="2416"/>
      <c r="M28" s="2416"/>
      <c r="N28" s="2416"/>
      <c r="O28" s="2416"/>
      <c r="P28" s="2416"/>
      <c r="Q28" s="2416"/>
      <c r="R28" s="2416"/>
    </row>
    <row r="29" spans="1:19" ht="30.6" customHeight="1">
      <c r="A29" s="2416"/>
      <c r="B29" s="2416"/>
      <c r="C29" s="2416"/>
      <c r="D29" s="2416"/>
      <c r="E29" s="2416"/>
      <c r="F29" s="2416"/>
      <c r="G29" s="2416"/>
      <c r="H29" s="2416"/>
      <c r="I29" s="2416"/>
      <c r="J29" s="2416"/>
      <c r="K29" s="2416"/>
      <c r="L29" s="2416"/>
      <c r="M29" s="2416"/>
      <c r="N29" s="2416"/>
      <c r="O29" s="2416"/>
      <c r="P29" s="2416"/>
      <c r="Q29" s="2416"/>
      <c r="R29" s="2416"/>
    </row>
  </sheetData>
  <mergeCells count="131">
    <mergeCell ref="O26:P26"/>
    <mergeCell ref="Q26:R26"/>
    <mergeCell ref="A26:D26"/>
    <mergeCell ref="E26:F26"/>
    <mergeCell ref="G26:H26"/>
    <mergeCell ref="I26:J26"/>
    <mergeCell ref="K26:L26"/>
    <mergeCell ref="M26:N26"/>
    <mergeCell ref="O24:P24"/>
    <mergeCell ref="Q24:R24"/>
    <mergeCell ref="A25:D25"/>
    <mergeCell ref="E25:F25"/>
    <mergeCell ref="G25:H25"/>
    <mergeCell ref="I25:J25"/>
    <mergeCell ref="K25:L25"/>
    <mergeCell ref="M25:N25"/>
    <mergeCell ref="O25:P25"/>
    <mergeCell ref="Q25:R25"/>
    <mergeCell ref="A24:D24"/>
    <mergeCell ref="E24:F24"/>
    <mergeCell ref="G24:H24"/>
    <mergeCell ref="I24:J24"/>
    <mergeCell ref="K24:L24"/>
    <mergeCell ref="M24:N24"/>
    <mergeCell ref="O22:P22"/>
    <mergeCell ref="Q22:R22"/>
    <mergeCell ref="A23:D23"/>
    <mergeCell ref="E23:F23"/>
    <mergeCell ref="G23:H23"/>
    <mergeCell ref="I23:J23"/>
    <mergeCell ref="K23:L23"/>
    <mergeCell ref="M23:N23"/>
    <mergeCell ref="O23:P23"/>
    <mergeCell ref="Q23:R23"/>
    <mergeCell ref="A22:D22"/>
    <mergeCell ref="E22:F22"/>
    <mergeCell ref="G22:H22"/>
    <mergeCell ref="I22:J22"/>
    <mergeCell ref="K22:L22"/>
    <mergeCell ref="M22:N22"/>
    <mergeCell ref="O20:P20"/>
    <mergeCell ref="Q20:R20"/>
    <mergeCell ref="A21:D21"/>
    <mergeCell ref="E21:F21"/>
    <mergeCell ref="G21:H21"/>
    <mergeCell ref="I21:J21"/>
    <mergeCell ref="K21:L21"/>
    <mergeCell ref="M21:N21"/>
    <mergeCell ref="O21:P21"/>
    <mergeCell ref="Q21:R21"/>
    <mergeCell ref="A20:D20"/>
    <mergeCell ref="E20:F20"/>
    <mergeCell ref="G20:H20"/>
    <mergeCell ref="I20:J20"/>
    <mergeCell ref="K20:L20"/>
    <mergeCell ref="M20:N20"/>
    <mergeCell ref="O18:P18"/>
    <mergeCell ref="Q18:R18"/>
    <mergeCell ref="A19:D19"/>
    <mergeCell ref="E19:F19"/>
    <mergeCell ref="G19:H19"/>
    <mergeCell ref="I19:J19"/>
    <mergeCell ref="K19:L19"/>
    <mergeCell ref="M19:N19"/>
    <mergeCell ref="O19:P19"/>
    <mergeCell ref="Q19:R19"/>
    <mergeCell ref="A18:D18"/>
    <mergeCell ref="E18:F18"/>
    <mergeCell ref="G18:H18"/>
    <mergeCell ref="I18:J18"/>
    <mergeCell ref="K18:L18"/>
    <mergeCell ref="M18:N18"/>
    <mergeCell ref="O16:P16"/>
    <mergeCell ref="Q16:R16"/>
    <mergeCell ref="A17:D17"/>
    <mergeCell ref="E17:F17"/>
    <mergeCell ref="G17:H17"/>
    <mergeCell ref="I17:J17"/>
    <mergeCell ref="K17:L17"/>
    <mergeCell ref="M17:N17"/>
    <mergeCell ref="O17:P17"/>
    <mergeCell ref="Q17:R17"/>
    <mergeCell ref="A16:D16"/>
    <mergeCell ref="E16:F16"/>
    <mergeCell ref="G16:H16"/>
    <mergeCell ref="I16:J16"/>
    <mergeCell ref="K16:L16"/>
    <mergeCell ref="M16:N16"/>
    <mergeCell ref="Q13:R14"/>
    <mergeCell ref="A14:D14"/>
    <mergeCell ref="A15:D15"/>
    <mergeCell ref="E15:F15"/>
    <mergeCell ref="G15:H15"/>
    <mergeCell ref="I15:J15"/>
    <mergeCell ref="K15:L15"/>
    <mergeCell ref="M15:N15"/>
    <mergeCell ref="O15:P15"/>
    <mergeCell ref="Q15:R15"/>
    <mergeCell ref="E13:F14"/>
    <mergeCell ref="G13:H14"/>
    <mergeCell ref="I13:J14"/>
    <mergeCell ref="K13:L14"/>
    <mergeCell ref="M13:N14"/>
    <mergeCell ref="O13:P14"/>
    <mergeCell ref="P8:R8"/>
    <mergeCell ref="A9:C9"/>
    <mergeCell ref="D9:F9"/>
    <mergeCell ref="G9:I9"/>
    <mergeCell ref="J9:L9"/>
    <mergeCell ref="M9:O9"/>
    <mergeCell ref="P9:R9"/>
    <mergeCell ref="A7:F7"/>
    <mergeCell ref="A8:C8"/>
    <mergeCell ref="D8:F8"/>
    <mergeCell ref="G8:I8"/>
    <mergeCell ref="J8:L8"/>
    <mergeCell ref="M8:O8"/>
    <mergeCell ref="M4:O4"/>
    <mergeCell ref="P4:R4"/>
    <mergeCell ref="A5:C5"/>
    <mergeCell ref="D5:F5"/>
    <mergeCell ref="G5:I5"/>
    <mergeCell ref="J5:L5"/>
    <mergeCell ref="M5:O5"/>
    <mergeCell ref="P5:R5"/>
    <mergeCell ref="A1:K1"/>
    <mergeCell ref="A3:I3"/>
    <mergeCell ref="A4:C4"/>
    <mergeCell ref="D4:F4"/>
    <mergeCell ref="G4:I4"/>
    <mergeCell ref="J4:L4"/>
  </mergeCells>
  <phoneticPr fontId="3"/>
  <pageMargins left="0.78740157480314965" right="0.78740157480314965" top="0.98425196850393704" bottom="0.78740157480314965" header="0.51181102362204722" footer="0.51181102362204722"/>
  <pageSetup paperSize="9" scale="90" orientation="portrait"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A157A-3ED0-4337-9233-3381C2F1D675}">
  <sheetPr>
    <tabColor rgb="FF66CCFF"/>
  </sheetPr>
  <dimension ref="A1:AH35"/>
  <sheetViews>
    <sheetView view="pageBreakPreview" zoomScaleNormal="100" zoomScaleSheetLayoutView="100" workbookViewId="0"/>
  </sheetViews>
  <sheetFormatPr defaultColWidth="9" defaultRowHeight="13.5"/>
  <cols>
    <col min="1" max="3" width="5.125" style="2817" customWidth="1"/>
    <col min="4" max="26" width="2.375" style="2817" customWidth="1"/>
    <col min="27" max="27" width="3.75" style="2817" customWidth="1"/>
    <col min="28" max="33" width="2.375" style="2817" customWidth="1"/>
    <col min="34" max="38" width="9" style="2817"/>
    <col min="39" max="39" width="9.375" style="2817" bestFit="1" customWidth="1"/>
    <col min="40" max="16384" width="9" style="2817"/>
  </cols>
  <sheetData>
    <row r="1" spans="1:34" ht="23.1" customHeight="1">
      <c r="A1" s="2921" t="s">
        <v>738</v>
      </c>
      <c r="B1" s="2922"/>
      <c r="C1" s="2922"/>
      <c r="D1" s="2922"/>
      <c r="E1" s="2922"/>
      <c r="F1" s="2922"/>
      <c r="G1" s="2922"/>
      <c r="H1" s="2922"/>
      <c r="I1" s="2922"/>
      <c r="J1" s="2922"/>
      <c r="K1" s="2922"/>
      <c r="L1" s="2922"/>
      <c r="M1" s="2922"/>
      <c r="N1" s="2922"/>
      <c r="O1" s="2922"/>
      <c r="P1" s="2922"/>
      <c r="Q1" s="2922"/>
      <c r="R1" s="2922"/>
      <c r="S1" s="2922"/>
      <c r="T1" s="2922"/>
      <c r="U1" s="2922"/>
      <c r="V1" s="2922"/>
      <c r="W1" s="2922"/>
      <c r="X1" s="2922"/>
      <c r="Y1" s="2922"/>
      <c r="Z1" s="2922"/>
      <c r="AA1" s="2922"/>
      <c r="AB1" s="2922"/>
      <c r="AC1" s="2922"/>
      <c r="AD1" s="2922"/>
      <c r="AE1" s="2922"/>
      <c r="AF1" s="2922"/>
      <c r="AG1" s="2922"/>
    </row>
    <row r="2" spans="1:34" s="2450" customFormat="1" ht="23.1" customHeight="1" thickBot="1">
      <c r="A2" s="2923"/>
      <c r="B2" s="2923"/>
      <c r="C2" s="2923"/>
      <c r="D2" s="2923"/>
      <c r="E2" s="2923"/>
      <c r="F2" s="2923"/>
      <c r="G2" s="2923"/>
      <c r="H2" s="2923"/>
      <c r="I2" s="2923"/>
      <c r="J2" s="2923"/>
      <c r="K2" s="2923"/>
      <c r="L2" s="2923"/>
      <c r="M2" s="2923"/>
      <c r="N2" s="2923"/>
      <c r="O2" s="2923"/>
      <c r="P2" s="2923"/>
      <c r="Q2" s="2923"/>
      <c r="R2" s="2923"/>
      <c r="S2" s="2923"/>
      <c r="T2" s="2923"/>
      <c r="U2" s="2923"/>
      <c r="V2" s="2923"/>
      <c r="W2" s="2923"/>
      <c r="X2" s="2923"/>
      <c r="Y2" s="2924"/>
      <c r="Z2" s="2924"/>
      <c r="AA2" s="2924"/>
      <c r="AB2" s="2922"/>
      <c r="AC2" s="2922"/>
      <c r="AD2" s="2922"/>
      <c r="AE2" s="2922"/>
      <c r="AF2" s="2922"/>
      <c r="AG2" s="2925" t="s">
        <v>1048</v>
      </c>
      <c r="AH2" s="2926"/>
    </row>
    <row r="3" spans="1:34" s="2450" customFormat="1" ht="23.1" customHeight="1">
      <c r="A3" s="2927"/>
      <c r="B3" s="2928" t="s">
        <v>13</v>
      </c>
      <c r="C3" s="2929" t="s">
        <v>739</v>
      </c>
      <c r="D3" s="2930" t="s">
        <v>740</v>
      </c>
      <c r="E3" s="2931"/>
      <c r="F3" s="2931"/>
      <c r="G3" s="2931"/>
      <c r="H3" s="2931"/>
      <c r="I3" s="2931"/>
      <c r="J3" s="2931"/>
      <c r="K3" s="2932"/>
      <c r="L3" s="2933" t="s">
        <v>766</v>
      </c>
      <c r="M3" s="2931"/>
      <c r="N3" s="2931"/>
      <c r="O3" s="2931"/>
      <c r="P3" s="2931"/>
      <c r="Q3" s="2931"/>
      <c r="R3" s="2931"/>
      <c r="S3" s="2934"/>
      <c r="T3" s="2930" t="s">
        <v>57</v>
      </c>
      <c r="U3" s="2931"/>
      <c r="V3" s="2931"/>
      <c r="W3" s="2931"/>
      <c r="X3" s="2931"/>
      <c r="Y3" s="2931"/>
      <c r="Z3" s="2931"/>
      <c r="AA3" s="2932"/>
      <c r="AB3" s="2935" t="s">
        <v>741</v>
      </c>
      <c r="AC3" s="2936"/>
      <c r="AD3" s="2936"/>
      <c r="AE3" s="2936"/>
      <c r="AF3" s="2936"/>
      <c r="AG3" s="2937"/>
      <c r="AH3" s="2926"/>
    </row>
    <row r="4" spans="1:34" s="2450" customFormat="1" ht="23.1" customHeight="1">
      <c r="A4" s="2938" t="s">
        <v>742</v>
      </c>
      <c r="B4" s="2939"/>
      <c r="C4" s="2940" t="s">
        <v>743</v>
      </c>
      <c r="D4" s="2941" t="s">
        <v>744</v>
      </c>
      <c r="E4" s="2942"/>
      <c r="F4" s="2942"/>
      <c r="G4" s="2942" t="s">
        <v>767</v>
      </c>
      <c r="H4" s="2942"/>
      <c r="I4" s="2942"/>
      <c r="J4" s="2942"/>
      <c r="K4" s="2943"/>
      <c r="L4" s="2944" t="s">
        <v>744</v>
      </c>
      <c r="M4" s="2942"/>
      <c r="N4" s="2942"/>
      <c r="O4" s="2942" t="s">
        <v>767</v>
      </c>
      <c r="P4" s="2942"/>
      <c r="Q4" s="2942"/>
      <c r="R4" s="2942"/>
      <c r="S4" s="2945"/>
      <c r="T4" s="2941" t="s">
        <v>744</v>
      </c>
      <c r="U4" s="2942"/>
      <c r="V4" s="2942"/>
      <c r="W4" s="2942" t="s">
        <v>767</v>
      </c>
      <c r="X4" s="2942"/>
      <c r="Y4" s="2942"/>
      <c r="Z4" s="2942"/>
      <c r="AA4" s="2943"/>
      <c r="AB4" s="2946"/>
      <c r="AC4" s="2947"/>
      <c r="AD4" s="2947"/>
      <c r="AE4" s="2947"/>
      <c r="AF4" s="2947"/>
      <c r="AG4" s="2948"/>
      <c r="AH4" s="2926"/>
    </row>
    <row r="5" spans="1:34" s="2450" customFormat="1" ht="23.1" customHeight="1">
      <c r="A5" s="2949" t="s">
        <v>745</v>
      </c>
      <c r="B5" s="2950"/>
      <c r="C5" s="2951">
        <v>3</v>
      </c>
      <c r="D5" s="2952">
        <v>38</v>
      </c>
      <c r="E5" s="2953"/>
      <c r="F5" s="2953"/>
      <c r="G5" s="2954">
        <v>1498082</v>
      </c>
      <c r="H5" s="2954"/>
      <c r="I5" s="2954"/>
      <c r="J5" s="2954"/>
      <c r="K5" s="2955"/>
      <c r="L5" s="2956">
        <v>304</v>
      </c>
      <c r="M5" s="2954"/>
      <c r="N5" s="2954"/>
      <c r="O5" s="2954">
        <v>11532198</v>
      </c>
      <c r="P5" s="2954"/>
      <c r="Q5" s="2954"/>
      <c r="R5" s="2954"/>
      <c r="S5" s="2957"/>
      <c r="T5" s="2958">
        <f t="shared" ref="T5:T10" si="0">D5+L5</f>
        <v>342</v>
      </c>
      <c r="U5" s="2959"/>
      <c r="V5" s="2960"/>
      <c r="W5" s="2961">
        <f t="shared" ref="W5:W10" si="1">G5+O5</f>
        <v>13030280</v>
      </c>
      <c r="X5" s="2962"/>
      <c r="Y5" s="2962"/>
      <c r="Z5" s="2962"/>
      <c r="AA5" s="2963"/>
      <c r="AB5" s="2964">
        <f>W5/T5</f>
        <v>38100.233918128652</v>
      </c>
      <c r="AC5" s="2965"/>
      <c r="AD5" s="2965"/>
      <c r="AE5" s="2965"/>
      <c r="AF5" s="2965"/>
      <c r="AG5" s="2966"/>
      <c r="AH5" s="2926"/>
    </row>
    <row r="6" spans="1:34" s="2450" customFormat="1" ht="23.1" customHeight="1">
      <c r="A6" s="2967" t="s">
        <v>746</v>
      </c>
      <c r="B6" s="2968"/>
      <c r="C6" s="2969">
        <v>2</v>
      </c>
      <c r="D6" s="2970">
        <v>12</v>
      </c>
      <c r="E6" s="2971"/>
      <c r="F6" s="2971"/>
      <c r="G6" s="2972">
        <v>1121648</v>
      </c>
      <c r="H6" s="2972"/>
      <c r="I6" s="2972"/>
      <c r="J6" s="2972"/>
      <c r="K6" s="2973"/>
      <c r="L6" s="2974">
        <v>78</v>
      </c>
      <c r="M6" s="2972"/>
      <c r="N6" s="2972"/>
      <c r="O6" s="2972">
        <v>3538388</v>
      </c>
      <c r="P6" s="2972"/>
      <c r="Q6" s="2972"/>
      <c r="R6" s="2972"/>
      <c r="S6" s="2975"/>
      <c r="T6" s="2976">
        <f t="shared" si="0"/>
        <v>90</v>
      </c>
      <c r="U6" s="2977"/>
      <c r="V6" s="2978"/>
      <c r="W6" s="2979">
        <f t="shared" si="1"/>
        <v>4660036</v>
      </c>
      <c r="X6" s="2980"/>
      <c r="Y6" s="2980"/>
      <c r="Z6" s="2980"/>
      <c r="AA6" s="2981"/>
      <c r="AB6" s="2982">
        <f>W6/T6</f>
        <v>51778.177777777775</v>
      </c>
      <c r="AC6" s="2983"/>
      <c r="AD6" s="2983"/>
      <c r="AE6" s="2983"/>
      <c r="AF6" s="2983"/>
      <c r="AG6" s="2984"/>
      <c r="AH6" s="2926"/>
    </row>
    <row r="7" spans="1:34" s="2986" customFormat="1" ht="23.1" customHeight="1">
      <c r="A7" s="2967" t="s">
        <v>747</v>
      </c>
      <c r="B7" s="2968"/>
      <c r="C7" s="2969">
        <v>4</v>
      </c>
      <c r="D7" s="2970">
        <v>98</v>
      </c>
      <c r="E7" s="2971"/>
      <c r="F7" s="2971"/>
      <c r="G7" s="2972">
        <v>8990047</v>
      </c>
      <c r="H7" s="2972"/>
      <c r="I7" s="2972"/>
      <c r="J7" s="2972"/>
      <c r="K7" s="2973"/>
      <c r="L7" s="2974">
        <v>1131</v>
      </c>
      <c r="M7" s="2972"/>
      <c r="N7" s="2972"/>
      <c r="O7" s="2972">
        <v>48634670</v>
      </c>
      <c r="P7" s="2972"/>
      <c r="Q7" s="2972"/>
      <c r="R7" s="2972"/>
      <c r="S7" s="2975"/>
      <c r="T7" s="2976">
        <f t="shared" si="0"/>
        <v>1229</v>
      </c>
      <c r="U7" s="2977"/>
      <c r="V7" s="2978"/>
      <c r="W7" s="2979">
        <f t="shared" si="1"/>
        <v>57624717</v>
      </c>
      <c r="X7" s="2980"/>
      <c r="Y7" s="2980"/>
      <c r="Z7" s="2980"/>
      <c r="AA7" s="2981"/>
      <c r="AB7" s="2982">
        <f t="shared" ref="AB7:AB12" si="2">W7/T7</f>
        <v>46887.483319772175</v>
      </c>
      <c r="AC7" s="2983"/>
      <c r="AD7" s="2983"/>
      <c r="AE7" s="2983"/>
      <c r="AF7" s="2983"/>
      <c r="AG7" s="2984"/>
      <c r="AH7" s="2985"/>
    </row>
    <row r="8" spans="1:34" s="2986" customFormat="1" ht="23.1" customHeight="1">
      <c r="A8" s="2967" t="s">
        <v>748</v>
      </c>
      <c r="B8" s="2968"/>
      <c r="C8" s="2969">
        <v>2</v>
      </c>
      <c r="D8" s="2970">
        <v>28</v>
      </c>
      <c r="E8" s="2971"/>
      <c r="F8" s="2971"/>
      <c r="G8" s="2972">
        <v>1277694</v>
      </c>
      <c r="H8" s="2972"/>
      <c r="I8" s="2972"/>
      <c r="J8" s="2972"/>
      <c r="K8" s="2973"/>
      <c r="L8" s="2974">
        <v>238</v>
      </c>
      <c r="M8" s="2972"/>
      <c r="N8" s="2972"/>
      <c r="O8" s="2972">
        <v>10419456</v>
      </c>
      <c r="P8" s="2972"/>
      <c r="Q8" s="2972"/>
      <c r="R8" s="2972"/>
      <c r="S8" s="2975"/>
      <c r="T8" s="2976">
        <f>D8+L8</f>
        <v>266</v>
      </c>
      <c r="U8" s="2977"/>
      <c r="V8" s="2978"/>
      <c r="W8" s="2979">
        <f t="shared" si="1"/>
        <v>11697150</v>
      </c>
      <c r="X8" s="2980"/>
      <c r="Y8" s="2980"/>
      <c r="Z8" s="2980"/>
      <c r="AA8" s="2981"/>
      <c r="AB8" s="2982">
        <f t="shared" si="2"/>
        <v>43974.248120300748</v>
      </c>
      <c r="AC8" s="2983"/>
      <c r="AD8" s="2983"/>
      <c r="AE8" s="2983"/>
      <c r="AF8" s="2983"/>
      <c r="AG8" s="2984"/>
    </row>
    <row r="9" spans="1:34" s="2986" customFormat="1" ht="23.1" customHeight="1">
      <c r="A9" s="2967" t="s">
        <v>749</v>
      </c>
      <c r="B9" s="2968"/>
      <c r="C9" s="2969">
        <v>2</v>
      </c>
      <c r="D9" s="2970">
        <v>61</v>
      </c>
      <c r="E9" s="2971"/>
      <c r="F9" s="2971"/>
      <c r="G9" s="2972">
        <v>3066605</v>
      </c>
      <c r="H9" s="2972"/>
      <c r="I9" s="2972"/>
      <c r="J9" s="2972"/>
      <c r="K9" s="2973"/>
      <c r="L9" s="2974">
        <v>95</v>
      </c>
      <c r="M9" s="2972"/>
      <c r="N9" s="2972"/>
      <c r="O9" s="2972">
        <v>4173938</v>
      </c>
      <c r="P9" s="2972"/>
      <c r="Q9" s="2972"/>
      <c r="R9" s="2972"/>
      <c r="S9" s="2975"/>
      <c r="T9" s="2976">
        <f>D9+L9</f>
        <v>156</v>
      </c>
      <c r="U9" s="2977"/>
      <c r="V9" s="2978"/>
      <c r="W9" s="2979">
        <f t="shared" si="1"/>
        <v>7240543</v>
      </c>
      <c r="X9" s="2980"/>
      <c r="Y9" s="2980"/>
      <c r="Z9" s="2980"/>
      <c r="AA9" s="2981"/>
      <c r="AB9" s="2982">
        <f t="shared" si="2"/>
        <v>46413.73717948718</v>
      </c>
      <c r="AC9" s="2983"/>
      <c r="AD9" s="2983"/>
      <c r="AE9" s="2983"/>
      <c r="AF9" s="2983"/>
      <c r="AG9" s="2984"/>
    </row>
    <row r="10" spans="1:34" s="2986" customFormat="1" ht="23.1" customHeight="1">
      <c r="A10" s="2987" t="s">
        <v>750</v>
      </c>
      <c r="B10" s="2988"/>
      <c r="C10" s="2989">
        <v>3</v>
      </c>
      <c r="D10" s="2990">
        <v>55</v>
      </c>
      <c r="E10" s="2991"/>
      <c r="F10" s="2991"/>
      <c r="G10" s="2992">
        <v>2832622</v>
      </c>
      <c r="H10" s="2992"/>
      <c r="I10" s="2992"/>
      <c r="J10" s="2992"/>
      <c r="K10" s="2993"/>
      <c r="L10" s="2994">
        <v>517</v>
      </c>
      <c r="M10" s="2992"/>
      <c r="N10" s="2992"/>
      <c r="O10" s="2992">
        <v>16349628</v>
      </c>
      <c r="P10" s="2992"/>
      <c r="Q10" s="2992"/>
      <c r="R10" s="2992"/>
      <c r="S10" s="2995"/>
      <c r="T10" s="2996">
        <f t="shared" si="0"/>
        <v>572</v>
      </c>
      <c r="U10" s="2997"/>
      <c r="V10" s="2998"/>
      <c r="W10" s="2999">
        <f t="shared" si="1"/>
        <v>19182250</v>
      </c>
      <c r="X10" s="3000"/>
      <c r="Y10" s="3000"/>
      <c r="Z10" s="3000"/>
      <c r="AA10" s="3001"/>
      <c r="AB10" s="3002">
        <f t="shared" si="2"/>
        <v>33535.402097902101</v>
      </c>
      <c r="AC10" s="3003"/>
      <c r="AD10" s="3003"/>
      <c r="AE10" s="3003"/>
      <c r="AF10" s="3003"/>
      <c r="AG10" s="3004"/>
    </row>
    <row r="11" spans="1:34" s="2450" customFormat="1" ht="23.1" customHeight="1">
      <c r="A11" s="3005" t="s">
        <v>723</v>
      </c>
      <c r="B11" s="3006"/>
      <c r="C11" s="3007">
        <f>SUM(C5:C10)</f>
        <v>16</v>
      </c>
      <c r="D11" s="3008">
        <f>SUM(D5:F10)</f>
        <v>292</v>
      </c>
      <c r="E11" s="3009"/>
      <c r="F11" s="3009"/>
      <c r="G11" s="3010">
        <f>SUM(G5:K10)</f>
        <v>18786698</v>
      </c>
      <c r="H11" s="3010"/>
      <c r="I11" s="3010"/>
      <c r="J11" s="3010"/>
      <c r="K11" s="3011"/>
      <c r="L11" s="3012">
        <f>SUM(L5:N10)</f>
        <v>2363</v>
      </c>
      <c r="M11" s="3010"/>
      <c r="N11" s="3010"/>
      <c r="O11" s="3010">
        <f>SUM(O5:S10)</f>
        <v>94648278</v>
      </c>
      <c r="P11" s="3010"/>
      <c r="Q11" s="3010"/>
      <c r="R11" s="3010"/>
      <c r="S11" s="3013"/>
      <c r="T11" s="3008">
        <f>D11+L11</f>
        <v>2655</v>
      </c>
      <c r="U11" s="3014"/>
      <c r="V11" s="3014"/>
      <c r="W11" s="3009">
        <f>G11+O11</f>
        <v>113434976</v>
      </c>
      <c r="X11" s="3014"/>
      <c r="Y11" s="3014"/>
      <c r="Z11" s="3014"/>
      <c r="AA11" s="3015"/>
      <c r="AB11" s="3016">
        <f t="shared" si="2"/>
        <v>42725.03804143126</v>
      </c>
      <c r="AC11" s="3017"/>
      <c r="AD11" s="3017"/>
      <c r="AE11" s="3017"/>
      <c r="AF11" s="3017"/>
      <c r="AG11" s="3018"/>
    </row>
    <row r="12" spans="1:34" s="2450" customFormat="1" ht="23.1" customHeight="1">
      <c r="A12" s="3019" t="s">
        <v>751</v>
      </c>
      <c r="B12" s="3020"/>
      <c r="C12" s="2951">
        <v>17</v>
      </c>
      <c r="D12" s="2952">
        <v>216</v>
      </c>
      <c r="E12" s="2953"/>
      <c r="F12" s="2953"/>
      <c r="G12" s="2954">
        <v>14664790</v>
      </c>
      <c r="H12" s="2954"/>
      <c r="I12" s="2954"/>
      <c r="J12" s="2954"/>
      <c r="K12" s="2955"/>
      <c r="L12" s="2956">
        <v>2263</v>
      </c>
      <c r="M12" s="2954"/>
      <c r="N12" s="2954"/>
      <c r="O12" s="2954">
        <v>90356315</v>
      </c>
      <c r="P12" s="2954"/>
      <c r="Q12" s="2954"/>
      <c r="R12" s="2954"/>
      <c r="S12" s="2957"/>
      <c r="T12" s="2976">
        <f>D12+L12</f>
        <v>2479</v>
      </c>
      <c r="U12" s="2977"/>
      <c r="V12" s="2978"/>
      <c r="W12" s="2979">
        <f>G12+O12</f>
        <v>105021105</v>
      </c>
      <c r="X12" s="2980"/>
      <c r="Y12" s="2980"/>
      <c r="Z12" s="2980"/>
      <c r="AA12" s="2981"/>
      <c r="AB12" s="3021">
        <f t="shared" si="2"/>
        <v>42364.302137958854</v>
      </c>
      <c r="AC12" s="3022"/>
      <c r="AD12" s="3022"/>
      <c r="AE12" s="3022"/>
      <c r="AF12" s="3022"/>
      <c r="AG12" s="3023"/>
    </row>
    <row r="13" spans="1:34" s="2450" customFormat="1" ht="23.1" customHeight="1" thickBot="1">
      <c r="A13" s="3024" t="s">
        <v>752</v>
      </c>
      <c r="B13" s="3025"/>
      <c r="C13" s="3026" t="s">
        <v>768</v>
      </c>
      <c r="D13" s="3027">
        <f>D11/D12*100</f>
        <v>135.18518518518519</v>
      </c>
      <c r="E13" s="3028"/>
      <c r="F13" s="3028"/>
      <c r="G13" s="3028">
        <f>G11/G12*100</f>
        <v>128.10751466608116</v>
      </c>
      <c r="H13" s="3028"/>
      <c r="I13" s="3028"/>
      <c r="J13" s="3028"/>
      <c r="K13" s="3029"/>
      <c r="L13" s="3030">
        <f>L11/L12*100</f>
        <v>104.41891294741494</v>
      </c>
      <c r="M13" s="3028"/>
      <c r="N13" s="3028"/>
      <c r="O13" s="3028">
        <f>O11/O12*100</f>
        <v>104.75004209722366</v>
      </c>
      <c r="P13" s="3028"/>
      <c r="Q13" s="3028"/>
      <c r="R13" s="3028"/>
      <c r="S13" s="3031"/>
      <c r="T13" s="3027">
        <f>T11/T12*100</f>
        <v>107.09963695038323</v>
      </c>
      <c r="U13" s="3028"/>
      <c r="V13" s="3028"/>
      <c r="W13" s="3032">
        <f>W11/W12*100</f>
        <v>108.01160014456141</v>
      </c>
      <c r="X13" s="3032"/>
      <c r="Y13" s="3032"/>
      <c r="Z13" s="3032"/>
      <c r="AA13" s="3033"/>
      <c r="AB13" s="3034">
        <f>AB11/AB12*100</f>
        <v>100.85150913686167</v>
      </c>
      <c r="AC13" s="3032"/>
      <c r="AD13" s="3032"/>
      <c r="AE13" s="3032"/>
      <c r="AF13" s="3032"/>
      <c r="AG13" s="3035"/>
    </row>
    <row r="14" spans="1:34" ht="23.1" customHeight="1">
      <c r="A14" s="3036" t="s">
        <v>1049</v>
      </c>
      <c r="B14" s="2922"/>
      <c r="C14" s="2922"/>
      <c r="D14" s="2922"/>
      <c r="E14" s="2922"/>
      <c r="F14" s="2922"/>
      <c r="G14" s="2922"/>
      <c r="H14" s="2922"/>
      <c r="I14" s="2922"/>
      <c r="J14" s="2922"/>
      <c r="K14" s="2922"/>
      <c r="L14" s="2922"/>
      <c r="M14" s="2922"/>
      <c r="N14" s="2922"/>
      <c r="O14" s="2922"/>
      <c r="P14" s="2922"/>
      <c r="Q14" s="2922"/>
      <c r="R14" s="2922"/>
      <c r="S14" s="2922"/>
      <c r="T14" s="2922"/>
      <c r="U14" s="2922"/>
      <c r="V14" s="2922"/>
      <c r="W14" s="2922"/>
      <c r="X14" s="2922"/>
      <c r="Y14" s="2922"/>
      <c r="Z14" s="2922"/>
      <c r="AA14" s="2922"/>
      <c r="AB14" s="2922"/>
      <c r="AC14" s="2922"/>
      <c r="AD14" s="2922"/>
      <c r="AE14" s="2922"/>
      <c r="AF14" s="2922"/>
      <c r="AG14" s="2922"/>
    </row>
    <row r="15" spans="1:34" ht="23.1" customHeight="1"/>
    <row r="16" spans="1:34" ht="17.25">
      <c r="A16" s="3037" t="s">
        <v>1053</v>
      </c>
      <c r="B16" s="3037"/>
      <c r="C16" s="3037"/>
      <c r="D16" s="3037"/>
      <c r="E16" s="3037"/>
      <c r="F16" s="3037"/>
      <c r="G16" s="3037"/>
      <c r="H16" s="3037"/>
      <c r="I16" s="3037"/>
      <c r="J16" s="3037"/>
      <c r="K16" s="3037"/>
      <c r="L16" s="3037"/>
      <c r="M16" s="3037"/>
      <c r="N16" s="3037"/>
      <c r="O16" s="3037"/>
      <c r="P16" s="3037"/>
      <c r="Q16" s="3037"/>
      <c r="R16" s="3037"/>
      <c r="S16" s="3037"/>
      <c r="T16" s="3037"/>
      <c r="U16" s="3037"/>
      <c r="V16" s="3037"/>
      <c r="W16" s="3037"/>
      <c r="X16" s="3037"/>
      <c r="Y16" s="3037"/>
      <c r="Z16" s="3037"/>
      <c r="AA16" s="3037"/>
      <c r="AB16" s="3037"/>
      <c r="AC16" s="3037"/>
      <c r="AD16" s="3037"/>
      <c r="AE16" s="3037"/>
      <c r="AF16" s="3037"/>
      <c r="AG16" s="3037"/>
    </row>
    <row r="17" spans="1:33" ht="13.5" customHeight="1" thickBot="1">
      <c r="B17" s="3038"/>
      <c r="C17" s="3038"/>
      <c r="D17" s="3038"/>
      <c r="E17" s="3038"/>
      <c r="F17" s="3038"/>
      <c r="G17" s="3038"/>
      <c r="H17" s="3038"/>
      <c r="I17" s="3038"/>
      <c r="J17" s="3038"/>
      <c r="K17" s="3038"/>
      <c r="L17" s="3038"/>
      <c r="M17" s="3038"/>
      <c r="N17" s="3038"/>
      <c r="O17" s="3038"/>
      <c r="P17" s="3038"/>
      <c r="Q17" s="3038"/>
      <c r="R17" s="3038"/>
      <c r="S17" s="3038"/>
      <c r="T17" s="3038"/>
      <c r="U17" s="3038"/>
      <c r="V17" s="3038"/>
      <c r="W17" s="3038"/>
      <c r="X17" s="3038"/>
      <c r="Y17" s="3038"/>
      <c r="Z17" s="3038"/>
      <c r="AA17" s="3038"/>
      <c r="AB17" s="3038"/>
      <c r="AC17" s="3038"/>
      <c r="AD17" s="3038"/>
      <c r="AE17" s="3038"/>
      <c r="AF17" s="3038"/>
      <c r="AG17" s="3038"/>
    </row>
    <row r="18" spans="1:33" s="2450" customFormat="1" ht="23.1" customHeight="1">
      <c r="A18" s="3039" t="s">
        <v>769</v>
      </c>
      <c r="B18" s="3040"/>
      <c r="C18" s="3040"/>
      <c r="D18" s="3041" t="s">
        <v>899</v>
      </c>
      <c r="E18" s="3042"/>
      <c r="F18" s="3042"/>
      <c r="G18" s="3042"/>
      <c r="H18" s="3042"/>
      <c r="I18" s="3043"/>
      <c r="J18" s="3041" t="s">
        <v>900</v>
      </c>
      <c r="K18" s="3042"/>
      <c r="L18" s="3042"/>
      <c r="M18" s="3042"/>
      <c r="N18" s="3042"/>
      <c r="O18" s="3043"/>
      <c r="P18" s="3041" t="s">
        <v>901</v>
      </c>
      <c r="Q18" s="3042"/>
      <c r="R18" s="3042"/>
      <c r="S18" s="3042"/>
      <c r="T18" s="3042"/>
      <c r="U18" s="3043"/>
      <c r="V18" s="3041" t="s">
        <v>1050</v>
      </c>
      <c r="W18" s="3042"/>
      <c r="X18" s="3042"/>
      <c r="Y18" s="3042"/>
      <c r="Z18" s="3042"/>
      <c r="AA18" s="3043"/>
      <c r="AB18" s="3041" t="s">
        <v>1051</v>
      </c>
      <c r="AC18" s="3042"/>
      <c r="AD18" s="3042"/>
      <c r="AE18" s="3042"/>
      <c r="AF18" s="3042"/>
      <c r="AG18" s="3043"/>
    </row>
    <row r="19" spans="1:33" s="2450" customFormat="1" ht="26.25" customHeight="1">
      <c r="A19" s="3044"/>
      <c r="B19" s="3045" t="s">
        <v>753</v>
      </c>
      <c r="C19" s="3045"/>
      <c r="D19" s="3046" t="s">
        <v>848</v>
      </c>
      <c r="E19" s="3047"/>
      <c r="F19" s="3048" t="s">
        <v>754</v>
      </c>
      <c r="G19" s="3047"/>
      <c r="H19" s="3048" t="s">
        <v>57</v>
      </c>
      <c r="I19" s="3049"/>
      <c r="J19" s="3050" t="s">
        <v>848</v>
      </c>
      <c r="K19" s="3047"/>
      <c r="L19" s="3048" t="s">
        <v>754</v>
      </c>
      <c r="M19" s="3047"/>
      <c r="N19" s="3048" t="s">
        <v>57</v>
      </c>
      <c r="O19" s="3049"/>
      <c r="P19" s="3046" t="s">
        <v>848</v>
      </c>
      <c r="Q19" s="3047"/>
      <c r="R19" s="3048" t="s">
        <v>754</v>
      </c>
      <c r="S19" s="3047"/>
      <c r="T19" s="3048" t="s">
        <v>57</v>
      </c>
      <c r="U19" s="3049"/>
      <c r="V19" s="3046" t="s">
        <v>848</v>
      </c>
      <c r="W19" s="3047"/>
      <c r="X19" s="3048" t="s">
        <v>754</v>
      </c>
      <c r="Y19" s="3047"/>
      <c r="Z19" s="3048" t="s">
        <v>57</v>
      </c>
      <c r="AA19" s="3049"/>
      <c r="AB19" s="3046" t="s">
        <v>848</v>
      </c>
      <c r="AC19" s="3047"/>
      <c r="AD19" s="3048" t="s">
        <v>754</v>
      </c>
      <c r="AE19" s="3047"/>
      <c r="AF19" s="3048" t="s">
        <v>57</v>
      </c>
      <c r="AG19" s="3049"/>
    </row>
    <row r="20" spans="1:33" s="2450" customFormat="1" ht="27" customHeight="1">
      <c r="A20" s="3051" t="s">
        <v>755</v>
      </c>
      <c r="B20" s="2436"/>
      <c r="C20" s="3052"/>
      <c r="D20" s="3053"/>
      <c r="E20" s="3054"/>
      <c r="F20" s="3055"/>
      <c r="G20" s="3054"/>
      <c r="H20" s="3055"/>
      <c r="I20" s="3056"/>
      <c r="J20" s="3057"/>
      <c r="K20" s="3054"/>
      <c r="L20" s="3055"/>
      <c r="M20" s="3054"/>
      <c r="N20" s="3055"/>
      <c r="O20" s="3056"/>
      <c r="P20" s="3053"/>
      <c r="Q20" s="3054"/>
      <c r="R20" s="3055"/>
      <c r="S20" s="3054"/>
      <c r="T20" s="3055"/>
      <c r="U20" s="3056"/>
      <c r="V20" s="3053"/>
      <c r="W20" s="3054"/>
      <c r="X20" s="3055"/>
      <c r="Y20" s="3054"/>
      <c r="Z20" s="3055"/>
      <c r="AA20" s="3056"/>
      <c r="AB20" s="3053"/>
      <c r="AC20" s="3054"/>
      <c r="AD20" s="3055"/>
      <c r="AE20" s="3054"/>
      <c r="AF20" s="3055"/>
      <c r="AG20" s="3056"/>
    </row>
    <row r="21" spans="1:33" s="2450" customFormat="1" ht="23.1" customHeight="1">
      <c r="A21" s="3058" t="s">
        <v>756</v>
      </c>
      <c r="B21" s="3059"/>
      <c r="C21" s="3060" t="s">
        <v>757</v>
      </c>
      <c r="D21" s="3061"/>
      <c r="E21" s="3062"/>
      <c r="F21" s="3063"/>
      <c r="G21" s="3062"/>
      <c r="H21" s="3063"/>
      <c r="I21" s="3064"/>
      <c r="J21" s="3061"/>
      <c r="K21" s="3062"/>
      <c r="L21" s="3065">
        <v>1</v>
      </c>
      <c r="M21" s="3066"/>
      <c r="N21" s="3065">
        <v>1</v>
      </c>
      <c r="O21" s="3067"/>
      <c r="P21" s="3061"/>
      <c r="Q21" s="3062"/>
      <c r="R21" s="3065"/>
      <c r="S21" s="3066"/>
      <c r="T21" s="3065"/>
      <c r="U21" s="3067"/>
      <c r="V21" s="3061"/>
      <c r="W21" s="3062"/>
      <c r="X21" s="3065"/>
      <c r="Y21" s="3066"/>
      <c r="Z21" s="3065"/>
      <c r="AA21" s="3067"/>
      <c r="AB21" s="3061"/>
      <c r="AC21" s="3062"/>
      <c r="AD21" s="3065"/>
      <c r="AE21" s="3066"/>
      <c r="AF21" s="3065"/>
      <c r="AG21" s="3067"/>
    </row>
    <row r="22" spans="1:33" s="2450" customFormat="1" ht="23.1" customHeight="1">
      <c r="A22" s="3058"/>
      <c r="B22" s="3059"/>
      <c r="C22" s="3068"/>
      <c r="D22" s="3069"/>
      <c r="E22" s="3070"/>
      <c r="F22" s="3071"/>
      <c r="G22" s="3070"/>
      <c r="H22" s="3071"/>
      <c r="I22" s="3072"/>
      <c r="J22" s="3069"/>
      <c r="K22" s="3070"/>
      <c r="L22" s="3073">
        <v>1</v>
      </c>
      <c r="M22" s="3074"/>
      <c r="N22" s="3073">
        <v>1</v>
      </c>
      <c r="O22" s="3075"/>
      <c r="P22" s="3069"/>
      <c r="Q22" s="3070"/>
      <c r="R22" s="3073"/>
      <c r="S22" s="3074"/>
      <c r="T22" s="3073"/>
      <c r="U22" s="3075"/>
      <c r="V22" s="3069"/>
      <c r="W22" s="3070"/>
      <c r="X22" s="3073"/>
      <c r="Y22" s="3074"/>
      <c r="Z22" s="3073"/>
      <c r="AA22" s="3075"/>
      <c r="AB22" s="3076"/>
      <c r="AC22" s="3077"/>
      <c r="AD22" s="3073"/>
      <c r="AE22" s="3074"/>
      <c r="AF22" s="3073"/>
      <c r="AG22" s="3075"/>
    </row>
    <row r="23" spans="1:33" s="2450" customFormat="1" ht="23.1" customHeight="1">
      <c r="A23" s="3058"/>
      <c r="B23" s="3059"/>
      <c r="C23" s="3068" t="s">
        <v>26</v>
      </c>
      <c r="D23" s="3078"/>
      <c r="E23" s="3079"/>
      <c r="F23" s="3080"/>
      <c r="G23" s="3079"/>
      <c r="H23" s="3080"/>
      <c r="I23" s="3081"/>
      <c r="J23" s="3078"/>
      <c r="K23" s="3079"/>
      <c r="L23" s="3080"/>
      <c r="M23" s="3079"/>
      <c r="N23" s="3080"/>
      <c r="O23" s="3081"/>
      <c r="P23" s="3078"/>
      <c r="Q23" s="3079"/>
      <c r="R23" s="3080"/>
      <c r="S23" s="3079"/>
      <c r="T23" s="3080"/>
      <c r="U23" s="3081"/>
      <c r="V23" s="3078"/>
      <c r="W23" s="3079"/>
      <c r="X23" s="3080"/>
      <c r="Y23" s="3079"/>
      <c r="Z23" s="3080"/>
      <c r="AA23" s="3081"/>
      <c r="AB23" s="3078"/>
      <c r="AC23" s="3079"/>
      <c r="AD23" s="3080">
        <v>1</v>
      </c>
      <c r="AE23" s="3079"/>
      <c r="AF23" s="3080">
        <v>1</v>
      </c>
      <c r="AG23" s="3081"/>
    </row>
    <row r="24" spans="1:33" s="2450" customFormat="1" ht="23.1" customHeight="1">
      <c r="A24" s="3058"/>
      <c r="B24" s="3059"/>
      <c r="C24" s="3082"/>
      <c r="D24" s="3083"/>
      <c r="E24" s="3084"/>
      <c r="F24" s="3085"/>
      <c r="G24" s="3084"/>
      <c r="H24" s="3085"/>
      <c r="I24" s="3086"/>
      <c r="J24" s="3083"/>
      <c r="K24" s="3084"/>
      <c r="L24" s="3085"/>
      <c r="M24" s="3084"/>
      <c r="N24" s="3085"/>
      <c r="O24" s="3086"/>
      <c r="P24" s="3083"/>
      <c r="Q24" s="3084"/>
      <c r="R24" s="3085"/>
      <c r="S24" s="3084"/>
      <c r="T24" s="3085"/>
      <c r="U24" s="3086"/>
      <c r="V24" s="3083">
        <v>2</v>
      </c>
      <c r="W24" s="3084"/>
      <c r="X24" s="3085"/>
      <c r="Y24" s="3084"/>
      <c r="Z24" s="3085">
        <v>2</v>
      </c>
      <c r="AA24" s="3086"/>
      <c r="AB24" s="3087"/>
      <c r="AC24" s="3088"/>
      <c r="AD24" s="3089">
        <v>1</v>
      </c>
      <c r="AE24" s="3088"/>
      <c r="AF24" s="3089">
        <v>1</v>
      </c>
      <c r="AG24" s="3090"/>
    </row>
    <row r="25" spans="1:33" s="2450" customFormat="1" ht="23.1" customHeight="1">
      <c r="A25" s="3091" t="s">
        <v>758</v>
      </c>
      <c r="B25" s="3092"/>
      <c r="C25" s="3092"/>
      <c r="D25" s="3061"/>
      <c r="E25" s="3062"/>
      <c r="F25" s="3063"/>
      <c r="G25" s="3062"/>
      <c r="H25" s="3063"/>
      <c r="I25" s="3064"/>
      <c r="J25" s="3061"/>
      <c r="K25" s="3062"/>
      <c r="L25" s="3063"/>
      <c r="M25" s="3062"/>
      <c r="N25" s="3063"/>
      <c r="O25" s="3064"/>
      <c r="P25" s="3061"/>
      <c r="Q25" s="3062"/>
      <c r="R25" s="3063"/>
      <c r="S25" s="3062"/>
      <c r="T25" s="3063"/>
      <c r="U25" s="3064"/>
      <c r="V25" s="3061"/>
      <c r="W25" s="3062"/>
      <c r="X25" s="3063"/>
      <c r="Y25" s="3062"/>
      <c r="Z25" s="3063"/>
      <c r="AA25" s="3064"/>
      <c r="AB25" s="3061"/>
      <c r="AC25" s="3062"/>
      <c r="AD25" s="3063"/>
      <c r="AE25" s="3062"/>
      <c r="AF25" s="3063"/>
      <c r="AG25" s="3064"/>
    </row>
    <row r="26" spans="1:33" s="2450" customFormat="1" ht="23.1" customHeight="1">
      <c r="A26" s="3093"/>
      <c r="B26" s="2521"/>
      <c r="C26" s="2521"/>
      <c r="D26" s="3083"/>
      <c r="E26" s="3084"/>
      <c r="F26" s="3085"/>
      <c r="G26" s="3084"/>
      <c r="H26" s="3085"/>
      <c r="I26" s="3086"/>
      <c r="J26" s="3083"/>
      <c r="K26" s="3084"/>
      <c r="L26" s="3085"/>
      <c r="M26" s="3084"/>
      <c r="N26" s="3085"/>
      <c r="O26" s="3086"/>
      <c r="P26" s="3094"/>
      <c r="Q26" s="3095"/>
      <c r="R26" s="3085"/>
      <c r="S26" s="3084"/>
      <c r="T26" s="3085"/>
      <c r="U26" s="3086"/>
      <c r="V26" s="3094"/>
      <c r="W26" s="3095"/>
      <c r="X26" s="3085"/>
      <c r="Y26" s="3084"/>
      <c r="Z26" s="3085"/>
      <c r="AA26" s="3086"/>
      <c r="AB26" s="3083">
        <v>1</v>
      </c>
      <c r="AC26" s="3084"/>
      <c r="AD26" s="3085"/>
      <c r="AE26" s="3084"/>
      <c r="AF26" s="3085">
        <v>1</v>
      </c>
      <c r="AG26" s="3086"/>
    </row>
    <row r="27" spans="1:33" s="2450" customFormat="1" ht="23.1" customHeight="1">
      <c r="A27" s="2903" t="s">
        <v>759</v>
      </c>
      <c r="B27" s="2904"/>
      <c r="C27" s="2904"/>
      <c r="D27" s="3061"/>
      <c r="E27" s="3062"/>
      <c r="F27" s="3063"/>
      <c r="G27" s="3062"/>
      <c r="H27" s="3063"/>
      <c r="I27" s="3064"/>
      <c r="J27" s="3061"/>
      <c r="K27" s="3062"/>
      <c r="L27" s="3063"/>
      <c r="M27" s="3062"/>
      <c r="N27" s="3063"/>
      <c r="O27" s="3064"/>
      <c r="P27" s="3061"/>
      <c r="Q27" s="3062"/>
      <c r="R27" s="3063"/>
      <c r="S27" s="3062"/>
      <c r="T27" s="3063"/>
      <c r="U27" s="3064"/>
      <c r="V27" s="3061"/>
      <c r="W27" s="3062"/>
      <c r="X27" s="3063"/>
      <c r="Y27" s="3062"/>
      <c r="Z27" s="3063"/>
      <c r="AA27" s="3064"/>
      <c r="AB27" s="3061"/>
      <c r="AC27" s="3062"/>
      <c r="AD27" s="3063"/>
      <c r="AE27" s="3062"/>
      <c r="AF27" s="3063"/>
      <c r="AG27" s="3064"/>
    </row>
    <row r="28" spans="1:33" s="2450" customFormat="1" ht="23.1" customHeight="1">
      <c r="A28" s="3096"/>
      <c r="B28" s="3097"/>
      <c r="C28" s="3097"/>
      <c r="D28" s="3083"/>
      <c r="E28" s="3084"/>
      <c r="F28" s="3085">
        <v>2</v>
      </c>
      <c r="G28" s="3084"/>
      <c r="H28" s="3085">
        <v>2</v>
      </c>
      <c r="I28" s="3086"/>
      <c r="J28" s="3083"/>
      <c r="K28" s="3084"/>
      <c r="L28" s="3085"/>
      <c r="M28" s="3084"/>
      <c r="N28" s="3085"/>
      <c r="O28" s="3086"/>
      <c r="P28" s="3083"/>
      <c r="Q28" s="3084"/>
      <c r="R28" s="3085"/>
      <c r="S28" s="3084"/>
      <c r="T28" s="3085"/>
      <c r="U28" s="3086"/>
      <c r="V28" s="3094"/>
      <c r="W28" s="3095"/>
      <c r="X28" s="3085">
        <v>1</v>
      </c>
      <c r="Y28" s="3084"/>
      <c r="Z28" s="3085">
        <v>1</v>
      </c>
      <c r="AA28" s="3086"/>
      <c r="AB28" s="3083"/>
      <c r="AC28" s="3084"/>
      <c r="AD28" s="3085"/>
      <c r="AE28" s="3084"/>
      <c r="AF28" s="3085"/>
      <c r="AG28" s="3086"/>
    </row>
    <row r="29" spans="1:33" s="2450" customFormat="1" ht="23.1" customHeight="1">
      <c r="A29" s="3091" t="s">
        <v>473</v>
      </c>
      <c r="B29" s="3092"/>
      <c r="C29" s="3092"/>
      <c r="D29" s="3061"/>
      <c r="E29" s="3062"/>
      <c r="F29" s="3065">
        <v>1</v>
      </c>
      <c r="G29" s="3066"/>
      <c r="H29" s="3065">
        <v>1</v>
      </c>
      <c r="I29" s="3067"/>
      <c r="J29" s="3098"/>
      <c r="K29" s="3066"/>
      <c r="L29" s="3065"/>
      <c r="M29" s="3066"/>
      <c r="N29" s="3065"/>
      <c r="O29" s="3067"/>
      <c r="P29" s="3098"/>
      <c r="Q29" s="3066"/>
      <c r="R29" s="3065"/>
      <c r="S29" s="3066"/>
      <c r="T29" s="3065"/>
      <c r="U29" s="3067"/>
      <c r="V29" s="3098"/>
      <c r="W29" s="3066"/>
      <c r="X29" s="3065"/>
      <c r="Y29" s="3066"/>
      <c r="Z29" s="3065"/>
      <c r="AA29" s="3067"/>
      <c r="AB29" s="3061"/>
      <c r="AC29" s="3062"/>
      <c r="AD29" s="3099"/>
      <c r="AE29" s="3100"/>
      <c r="AF29" s="3099"/>
      <c r="AG29" s="3101"/>
    </row>
    <row r="30" spans="1:33" s="2450" customFormat="1" ht="23.1" customHeight="1" thickBot="1">
      <c r="A30" s="2913"/>
      <c r="B30" s="2914"/>
      <c r="C30" s="2914"/>
      <c r="D30" s="3102"/>
      <c r="E30" s="3103"/>
      <c r="F30" s="3104">
        <v>1</v>
      </c>
      <c r="G30" s="3103"/>
      <c r="H30" s="3104">
        <v>1</v>
      </c>
      <c r="I30" s="3105"/>
      <c r="J30" s="3102"/>
      <c r="K30" s="3103"/>
      <c r="L30" s="3104">
        <v>3</v>
      </c>
      <c r="M30" s="3103"/>
      <c r="N30" s="3104">
        <v>3</v>
      </c>
      <c r="O30" s="3105"/>
      <c r="P30" s="3102">
        <v>1</v>
      </c>
      <c r="Q30" s="3103"/>
      <c r="R30" s="3104"/>
      <c r="S30" s="3103"/>
      <c r="T30" s="3104">
        <v>1</v>
      </c>
      <c r="U30" s="3105"/>
      <c r="V30" s="3102"/>
      <c r="W30" s="3103"/>
      <c r="X30" s="3104">
        <v>1</v>
      </c>
      <c r="Y30" s="3103"/>
      <c r="Z30" s="3104">
        <v>1</v>
      </c>
      <c r="AA30" s="3105"/>
      <c r="AB30" s="3102"/>
      <c r="AC30" s="3103"/>
      <c r="AD30" s="3104"/>
      <c r="AE30" s="3103"/>
      <c r="AF30" s="3104"/>
      <c r="AG30" s="3105"/>
    </row>
    <row r="31" spans="1:33" s="2450" customFormat="1" ht="23.1" customHeight="1">
      <c r="A31" s="3106" t="s">
        <v>57</v>
      </c>
      <c r="B31" s="2432"/>
      <c r="C31" s="2432"/>
      <c r="D31" s="3107">
        <f>SUM(D21,D23,D25,D27,D29)</f>
        <v>0</v>
      </c>
      <c r="E31" s="3108"/>
      <c r="F31" s="3109">
        <f>SUM(F21,F23,F25,F27,F29)</f>
        <v>1</v>
      </c>
      <c r="G31" s="3108"/>
      <c r="H31" s="3109">
        <f>SUM(H21,H23,H25,H27,H29)</f>
        <v>1</v>
      </c>
      <c r="I31" s="3110"/>
      <c r="J31" s="3107">
        <f>SUM(J21,J23,J25,J27,J29)</f>
        <v>0</v>
      </c>
      <c r="K31" s="3108"/>
      <c r="L31" s="3109">
        <f>SUM(L21,L23,L25,L27,L29)</f>
        <v>1</v>
      </c>
      <c r="M31" s="3108"/>
      <c r="N31" s="3109">
        <f>SUM(N21,N23,N25,N27,N29)</f>
        <v>1</v>
      </c>
      <c r="O31" s="3110"/>
      <c r="P31" s="3107">
        <f>SUM(P21,P23,P25,P27,P29)</f>
        <v>0</v>
      </c>
      <c r="Q31" s="3108"/>
      <c r="R31" s="3109">
        <f>SUM(R21,R23,R25,R27,R29)</f>
        <v>0</v>
      </c>
      <c r="S31" s="3108"/>
      <c r="T31" s="3109">
        <f>SUM(T21,T23,T25,T27,T29)</f>
        <v>0</v>
      </c>
      <c r="U31" s="3110"/>
      <c r="V31" s="3107">
        <f>SUM(V21,V23,V25,V27,V29)</f>
        <v>0</v>
      </c>
      <c r="W31" s="3108"/>
      <c r="X31" s="3109">
        <f>SUM(X21,X23,X25,X27,X29)</f>
        <v>0</v>
      </c>
      <c r="Y31" s="3108"/>
      <c r="Z31" s="3109">
        <f>SUM(Z21,Z23,Z25,Z27,Z29)</f>
        <v>0</v>
      </c>
      <c r="AA31" s="3110"/>
      <c r="AB31" s="3107">
        <f>SUM(AB21,AB23,AB25,AB27,AB29)</f>
        <v>0</v>
      </c>
      <c r="AC31" s="3108"/>
      <c r="AD31" s="3109">
        <f>SUM(AD21,AD23,AD25,AD27,AD29)</f>
        <v>1</v>
      </c>
      <c r="AE31" s="3108"/>
      <c r="AF31" s="3109">
        <f>SUM(AF21,AF23,AF25,AF27,AF29)</f>
        <v>1</v>
      </c>
      <c r="AG31" s="3110"/>
    </row>
    <row r="32" spans="1:33" s="2450" customFormat="1" ht="23.1" customHeight="1" thickBot="1">
      <c r="A32" s="3111"/>
      <c r="B32" s="3112"/>
      <c r="C32" s="3112"/>
      <c r="D32" s="3102">
        <f>SUM(D22,D24,D26,D28,D30)</f>
        <v>0</v>
      </c>
      <c r="E32" s="3103"/>
      <c r="F32" s="3104">
        <f>SUM(F22,F24,F26,F28,F30)</f>
        <v>3</v>
      </c>
      <c r="G32" s="3103"/>
      <c r="H32" s="3104">
        <f>SUM(H22,H24,H26,H28,H30)</f>
        <v>3</v>
      </c>
      <c r="I32" s="3105"/>
      <c r="J32" s="3102">
        <f>SUM(J22,J24,J26,J28,J30)</f>
        <v>0</v>
      </c>
      <c r="K32" s="3103"/>
      <c r="L32" s="3104">
        <f>SUM(L22,L24,L26,L28,L30)</f>
        <v>4</v>
      </c>
      <c r="M32" s="3103"/>
      <c r="N32" s="3104">
        <f>SUM(N22,N24,N26,N28,N30)</f>
        <v>4</v>
      </c>
      <c r="O32" s="3105"/>
      <c r="P32" s="3102">
        <f>SUM(P22,P24,P26,P28,P30)</f>
        <v>1</v>
      </c>
      <c r="Q32" s="3103"/>
      <c r="R32" s="3104">
        <f>SUM(R22,R24,R26,R28,R30)</f>
        <v>0</v>
      </c>
      <c r="S32" s="3103"/>
      <c r="T32" s="3104">
        <f>SUM(T22,T24,T26,T28,T30)</f>
        <v>1</v>
      </c>
      <c r="U32" s="3105"/>
      <c r="V32" s="3102">
        <f>SUM(V22,V24,V26,V28,V30)</f>
        <v>2</v>
      </c>
      <c r="W32" s="3103"/>
      <c r="X32" s="3104">
        <f>SUM(X22,X24,X26,X28,X30)</f>
        <v>2</v>
      </c>
      <c r="Y32" s="3103"/>
      <c r="Z32" s="3104">
        <f>SUM(Z22,Z24,Z26,Z28,Z30)</f>
        <v>4</v>
      </c>
      <c r="AA32" s="3105"/>
      <c r="AB32" s="3102">
        <f>SUM(AB22,AB24,AB26,AB28,AB30)</f>
        <v>1</v>
      </c>
      <c r="AC32" s="3103"/>
      <c r="AD32" s="3104">
        <f>SUM(AD22,AD24,AD26,AD28,AD30)</f>
        <v>1</v>
      </c>
      <c r="AE32" s="3103"/>
      <c r="AF32" s="3104">
        <f>SUM(AF22,AF24,AF26,AF28,AF30)</f>
        <v>2</v>
      </c>
      <c r="AG32" s="3105"/>
    </row>
    <row r="33" spans="1:33" s="2450" customFormat="1" ht="6" customHeight="1">
      <c r="B33" s="3113"/>
      <c r="C33" s="3113"/>
      <c r="D33" s="3113"/>
    </row>
    <row r="34" spans="1:33" s="2450" customFormat="1" ht="13.5" customHeight="1">
      <c r="A34" s="2926" t="s">
        <v>760</v>
      </c>
    </row>
    <row r="35" spans="1:33">
      <c r="B35" s="3114"/>
      <c r="C35" s="3114"/>
      <c r="D35" s="3114"/>
      <c r="E35" s="3114"/>
      <c r="F35" s="3114"/>
      <c r="G35" s="3114"/>
      <c r="H35" s="3114"/>
      <c r="I35" s="3114"/>
      <c r="J35" s="3114"/>
      <c r="K35" s="3114"/>
      <c r="L35" s="3114"/>
      <c r="M35" s="3114"/>
      <c r="N35" s="3114"/>
      <c r="O35" s="3114"/>
      <c r="P35" s="3114"/>
      <c r="Q35" s="3114"/>
      <c r="R35" s="3114"/>
      <c r="S35" s="3114"/>
      <c r="T35" s="3114"/>
      <c r="U35" s="3114"/>
      <c r="V35" s="3114"/>
      <c r="W35" s="3114"/>
      <c r="X35" s="3114"/>
      <c r="Y35" s="3114"/>
      <c r="Z35" s="3114"/>
      <c r="AA35" s="3114"/>
      <c r="AB35" s="3114"/>
      <c r="AC35" s="3114"/>
      <c r="AD35" s="3114"/>
      <c r="AE35" s="3114"/>
      <c r="AF35" s="3114"/>
      <c r="AG35" s="3114"/>
    </row>
  </sheetData>
  <mergeCells count="294">
    <mergeCell ref="AD32:AE32"/>
    <mergeCell ref="AF32:AG32"/>
    <mergeCell ref="R32:S32"/>
    <mergeCell ref="T32:U32"/>
    <mergeCell ref="V32:W32"/>
    <mergeCell ref="X32:Y32"/>
    <mergeCell ref="Z32:AA32"/>
    <mergeCell ref="AB32:AC32"/>
    <mergeCell ref="AB31:AC31"/>
    <mergeCell ref="AD31:AE31"/>
    <mergeCell ref="AF31:AG31"/>
    <mergeCell ref="D32:E32"/>
    <mergeCell ref="F32:G32"/>
    <mergeCell ref="H32:I32"/>
    <mergeCell ref="J32:K32"/>
    <mergeCell ref="L32:M32"/>
    <mergeCell ref="N32:O32"/>
    <mergeCell ref="P32:Q32"/>
    <mergeCell ref="P31:Q31"/>
    <mergeCell ref="R31:S31"/>
    <mergeCell ref="T31:U31"/>
    <mergeCell ref="V31:W31"/>
    <mergeCell ref="X31:Y31"/>
    <mergeCell ref="Z31:AA31"/>
    <mergeCell ref="AB30:AC30"/>
    <mergeCell ref="AD30:AE30"/>
    <mergeCell ref="AF30:AG30"/>
    <mergeCell ref="A31:C32"/>
    <mergeCell ref="D31:E31"/>
    <mergeCell ref="F31:G31"/>
    <mergeCell ref="H31:I31"/>
    <mergeCell ref="J31:K31"/>
    <mergeCell ref="L31:M31"/>
    <mergeCell ref="N31:O31"/>
    <mergeCell ref="P30:Q30"/>
    <mergeCell ref="R30:S30"/>
    <mergeCell ref="T30:U30"/>
    <mergeCell ref="V30:W30"/>
    <mergeCell ref="X30:Y30"/>
    <mergeCell ref="Z30:AA30"/>
    <mergeCell ref="Z29:AA29"/>
    <mergeCell ref="AB29:AC29"/>
    <mergeCell ref="AD29:AE29"/>
    <mergeCell ref="AF29:AG29"/>
    <mergeCell ref="D30:E30"/>
    <mergeCell ref="F30:G30"/>
    <mergeCell ref="H30:I30"/>
    <mergeCell ref="J30:K30"/>
    <mergeCell ref="L30:M30"/>
    <mergeCell ref="N30:O30"/>
    <mergeCell ref="N29:O29"/>
    <mergeCell ref="P29:Q29"/>
    <mergeCell ref="R29:S29"/>
    <mergeCell ref="T29:U29"/>
    <mergeCell ref="V29:W29"/>
    <mergeCell ref="X29:Y29"/>
    <mergeCell ref="A29:C30"/>
    <mergeCell ref="D29:E29"/>
    <mergeCell ref="F29:G29"/>
    <mergeCell ref="H29:I29"/>
    <mergeCell ref="J29:K29"/>
    <mergeCell ref="L29:M29"/>
    <mergeCell ref="V28:W28"/>
    <mergeCell ref="X28:Y28"/>
    <mergeCell ref="Z28:AA28"/>
    <mergeCell ref="AB28:AC28"/>
    <mergeCell ref="AD28:AE28"/>
    <mergeCell ref="AF28:AG28"/>
    <mergeCell ref="AF27:AG27"/>
    <mergeCell ref="D28:E28"/>
    <mergeCell ref="F28:G28"/>
    <mergeCell ref="H28:I28"/>
    <mergeCell ref="J28:K28"/>
    <mergeCell ref="L28:M28"/>
    <mergeCell ref="N28:O28"/>
    <mergeCell ref="P28:Q28"/>
    <mergeCell ref="R28:S28"/>
    <mergeCell ref="T28:U28"/>
    <mergeCell ref="T27:U27"/>
    <mergeCell ref="V27:W27"/>
    <mergeCell ref="X27:Y27"/>
    <mergeCell ref="Z27:AA27"/>
    <mergeCell ref="AB27:AC27"/>
    <mergeCell ref="AD27:AE27"/>
    <mergeCell ref="AF26:AG26"/>
    <mergeCell ref="A27:C28"/>
    <mergeCell ref="D27:E27"/>
    <mergeCell ref="F27:G27"/>
    <mergeCell ref="H27:I27"/>
    <mergeCell ref="J27:K27"/>
    <mergeCell ref="L27:M27"/>
    <mergeCell ref="N27:O27"/>
    <mergeCell ref="P27:Q27"/>
    <mergeCell ref="R27:S27"/>
    <mergeCell ref="T26:U26"/>
    <mergeCell ref="V26:W26"/>
    <mergeCell ref="X26:Y26"/>
    <mergeCell ref="Z26:AA26"/>
    <mergeCell ref="AB26:AC26"/>
    <mergeCell ref="AD26:AE26"/>
    <mergeCell ref="AD25:AE25"/>
    <mergeCell ref="AF25:AG25"/>
    <mergeCell ref="D26:E26"/>
    <mergeCell ref="F26:G26"/>
    <mergeCell ref="H26:I26"/>
    <mergeCell ref="J26:K26"/>
    <mergeCell ref="L26:M26"/>
    <mergeCell ref="N26:O26"/>
    <mergeCell ref="P26:Q26"/>
    <mergeCell ref="R26:S26"/>
    <mergeCell ref="R25:S25"/>
    <mergeCell ref="T25:U25"/>
    <mergeCell ref="V25:W25"/>
    <mergeCell ref="X25:Y25"/>
    <mergeCell ref="Z25:AA25"/>
    <mergeCell ref="AB25:AC25"/>
    <mergeCell ref="AD24:AE24"/>
    <mergeCell ref="AF24:AG24"/>
    <mergeCell ref="A25:C26"/>
    <mergeCell ref="D25:E25"/>
    <mergeCell ref="F25:G25"/>
    <mergeCell ref="H25:I25"/>
    <mergeCell ref="J25:K25"/>
    <mergeCell ref="L25:M25"/>
    <mergeCell ref="N25:O25"/>
    <mergeCell ref="P25:Q25"/>
    <mergeCell ref="R24:S24"/>
    <mergeCell ref="T24:U24"/>
    <mergeCell ref="V24:W24"/>
    <mergeCell ref="X24:Y24"/>
    <mergeCell ref="Z24:AA24"/>
    <mergeCell ref="AB24:AC24"/>
    <mergeCell ref="AB23:AC23"/>
    <mergeCell ref="AD23:AE23"/>
    <mergeCell ref="AF23:AG23"/>
    <mergeCell ref="D24:E24"/>
    <mergeCell ref="F24:G24"/>
    <mergeCell ref="H24:I24"/>
    <mergeCell ref="J24:K24"/>
    <mergeCell ref="L24:M24"/>
    <mergeCell ref="N24:O24"/>
    <mergeCell ref="P24:Q24"/>
    <mergeCell ref="P23:Q23"/>
    <mergeCell ref="R23:S23"/>
    <mergeCell ref="T23:U23"/>
    <mergeCell ref="V23:W23"/>
    <mergeCell ref="X23:Y23"/>
    <mergeCell ref="Z23:AA23"/>
    <mergeCell ref="AB22:AC22"/>
    <mergeCell ref="AD22:AE22"/>
    <mergeCell ref="AF22:AG22"/>
    <mergeCell ref="C23:C24"/>
    <mergeCell ref="D23:E23"/>
    <mergeCell ref="F23:G23"/>
    <mergeCell ref="H23:I23"/>
    <mergeCell ref="J23:K23"/>
    <mergeCell ref="L23:M23"/>
    <mergeCell ref="N23:O23"/>
    <mergeCell ref="P22:Q22"/>
    <mergeCell ref="R22:S22"/>
    <mergeCell ref="T22:U22"/>
    <mergeCell ref="V22:W22"/>
    <mergeCell ref="X22:Y22"/>
    <mergeCell ref="Z22:AA22"/>
    <mergeCell ref="D22:E22"/>
    <mergeCell ref="F22:G22"/>
    <mergeCell ref="H22:I22"/>
    <mergeCell ref="J22:K22"/>
    <mergeCell ref="L22:M22"/>
    <mergeCell ref="N22:O22"/>
    <mergeCell ref="V21:W21"/>
    <mergeCell ref="X21:Y21"/>
    <mergeCell ref="Z21:AA21"/>
    <mergeCell ref="AB21:AC21"/>
    <mergeCell ref="AD21:AE21"/>
    <mergeCell ref="AF21:AG21"/>
    <mergeCell ref="J21:K21"/>
    <mergeCell ref="L21:M21"/>
    <mergeCell ref="N21:O21"/>
    <mergeCell ref="P21:Q21"/>
    <mergeCell ref="R21:S21"/>
    <mergeCell ref="T21:U21"/>
    <mergeCell ref="Z19:AA20"/>
    <mergeCell ref="AB19:AC20"/>
    <mergeCell ref="AD19:AE20"/>
    <mergeCell ref="AF19:AG20"/>
    <mergeCell ref="A20:B20"/>
    <mergeCell ref="A21:B24"/>
    <mergeCell ref="C21:C22"/>
    <mergeCell ref="D21:E21"/>
    <mergeCell ref="F21:G21"/>
    <mergeCell ref="H21:I21"/>
    <mergeCell ref="N19:O20"/>
    <mergeCell ref="P19:Q20"/>
    <mergeCell ref="R19:S20"/>
    <mergeCell ref="T19:U20"/>
    <mergeCell ref="V19:W20"/>
    <mergeCell ref="X19:Y20"/>
    <mergeCell ref="B19:C19"/>
    <mergeCell ref="D19:E20"/>
    <mergeCell ref="F19:G20"/>
    <mergeCell ref="H19:I20"/>
    <mergeCell ref="J19:K20"/>
    <mergeCell ref="L19:M20"/>
    <mergeCell ref="W13:AA13"/>
    <mergeCell ref="AB13:AG13"/>
    <mergeCell ref="A16:AG16"/>
    <mergeCell ref="B17:AG17"/>
    <mergeCell ref="A18:C18"/>
    <mergeCell ref="D18:I18"/>
    <mergeCell ref="J18:O18"/>
    <mergeCell ref="P18:U18"/>
    <mergeCell ref="V18:AA18"/>
    <mergeCell ref="AB18:AG18"/>
    <mergeCell ref="A13:B13"/>
    <mergeCell ref="D13:F13"/>
    <mergeCell ref="G13:K13"/>
    <mergeCell ref="L13:N13"/>
    <mergeCell ref="O13:S13"/>
    <mergeCell ref="T13:V13"/>
    <mergeCell ref="W11:AA11"/>
    <mergeCell ref="AB11:AG11"/>
    <mergeCell ref="A12:B12"/>
    <mergeCell ref="D12:F12"/>
    <mergeCell ref="G12:K12"/>
    <mergeCell ref="L12:N12"/>
    <mergeCell ref="O12:S12"/>
    <mergeCell ref="T12:V12"/>
    <mergeCell ref="W12:AA12"/>
    <mergeCell ref="AB12:AG12"/>
    <mergeCell ref="A11:B11"/>
    <mergeCell ref="D11:F11"/>
    <mergeCell ref="G11:K11"/>
    <mergeCell ref="L11:N11"/>
    <mergeCell ref="O11:S11"/>
    <mergeCell ref="T11:V11"/>
    <mergeCell ref="W9:AA9"/>
    <mergeCell ref="AB9:AG9"/>
    <mergeCell ref="A10:B10"/>
    <mergeCell ref="D10:F10"/>
    <mergeCell ref="G10:K10"/>
    <mergeCell ref="L10:N10"/>
    <mergeCell ref="O10:S10"/>
    <mergeCell ref="T10:V10"/>
    <mergeCell ref="W10:AA10"/>
    <mergeCell ref="AB10:AG10"/>
    <mergeCell ref="A9:B9"/>
    <mergeCell ref="D9:F9"/>
    <mergeCell ref="G9:K9"/>
    <mergeCell ref="L9:N9"/>
    <mergeCell ref="O9:S9"/>
    <mergeCell ref="T9:V9"/>
    <mergeCell ref="W7:AA7"/>
    <mergeCell ref="AB7:AG7"/>
    <mergeCell ref="A8:B8"/>
    <mergeCell ref="D8:F8"/>
    <mergeCell ref="G8:K8"/>
    <mergeCell ref="L8:N8"/>
    <mergeCell ref="O8:S8"/>
    <mergeCell ref="T8:V8"/>
    <mergeCell ref="W8:AA8"/>
    <mergeCell ref="AB8:AG8"/>
    <mergeCell ref="A7:B7"/>
    <mergeCell ref="D7:F7"/>
    <mergeCell ref="G7:K7"/>
    <mergeCell ref="L7:N7"/>
    <mergeCell ref="O7:S7"/>
    <mergeCell ref="T7:V7"/>
    <mergeCell ref="W5:AA5"/>
    <mergeCell ref="AB5:AG5"/>
    <mergeCell ref="A6:B6"/>
    <mergeCell ref="D6:F6"/>
    <mergeCell ref="G6:K6"/>
    <mergeCell ref="L6:N6"/>
    <mergeCell ref="O6:S6"/>
    <mergeCell ref="T6:V6"/>
    <mergeCell ref="W6:AA6"/>
    <mergeCell ref="AB6:AG6"/>
    <mergeCell ref="A5:B5"/>
    <mergeCell ref="D5:F5"/>
    <mergeCell ref="G5:K5"/>
    <mergeCell ref="L5:N5"/>
    <mergeCell ref="O5:S5"/>
    <mergeCell ref="T5:V5"/>
    <mergeCell ref="D3:K3"/>
    <mergeCell ref="L3:S3"/>
    <mergeCell ref="T3:AA3"/>
    <mergeCell ref="AB3:AG4"/>
    <mergeCell ref="D4:F4"/>
    <mergeCell ref="G4:K4"/>
    <mergeCell ref="L4:N4"/>
    <mergeCell ref="O4:S4"/>
    <mergeCell ref="T4:V4"/>
    <mergeCell ref="W4:AA4"/>
  </mergeCells>
  <phoneticPr fontId="3"/>
  <pageMargins left="0.78740157480314965" right="0.78740157480314965" top="0.98425196850393704" bottom="0.78740157480314965" header="0.51181102362204722" footer="0.51181102362204722"/>
  <pageSetup paperSize="9" scale="85" fitToWidth="0" fitToHeight="0"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AE024-2799-4A09-ADC0-146650E3E9B7}">
  <sheetPr>
    <tabColor theme="2" tint="-0.249977111117893"/>
    <pageSetUpPr fitToPage="1"/>
  </sheetPr>
  <dimension ref="A1:U23"/>
  <sheetViews>
    <sheetView view="pageBreakPreview" zoomScaleNormal="100" zoomScaleSheetLayoutView="100" workbookViewId="0"/>
  </sheetViews>
  <sheetFormatPr defaultRowHeight="13.5"/>
  <cols>
    <col min="1" max="1" width="27" style="2101" customWidth="1"/>
    <col min="2" max="19" width="3.125" style="2101" customWidth="1"/>
    <col min="20" max="21" width="3.625" style="2101" customWidth="1"/>
    <col min="22" max="256" width="9" style="2101"/>
    <col min="257" max="257" width="27" style="2101" customWidth="1"/>
    <col min="258" max="275" width="3.125" style="2101" customWidth="1"/>
    <col min="276" max="277" width="3.625" style="2101" customWidth="1"/>
    <col min="278" max="512" width="9" style="2101"/>
    <col min="513" max="513" width="27" style="2101" customWidth="1"/>
    <col min="514" max="531" width="3.125" style="2101" customWidth="1"/>
    <col min="532" max="533" width="3.625" style="2101" customWidth="1"/>
    <col min="534" max="768" width="9" style="2101"/>
    <col min="769" max="769" width="27" style="2101" customWidth="1"/>
    <col min="770" max="787" width="3.125" style="2101" customWidth="1"/>
    <col min="788" max="789" width="3.625" style="2101" customWidth="1"/>
    <col min="790" max="1024" width="9" style="2101"/>
    <col min="1025" max="1025" width="27" style="2101" customWidth="1"/>
    <col min="1026" max="1043" width="3.125" style="2101" customWidth="1"/>
    <col min="1044" max="1045" width="3.625" style="2101" customWidth="1"/>
    <col min="1046" max="1280" width="9" style="2101"/>
    <col min="1281" max="1281" width="27" style="2101" customWidth="1"/>
    <col min="1282" max="1299" width="3.125" style="2101" customWidth="1"/>
    <col min="1300" max="1301" width="3.625" style="2101" customWidth="1"/>
    <col min="1302" max="1536" width="9" style="2101"/>
    <col min="1537" max="1537" width="27" style="2101" customWidth="1"/>
    <col min="1538" max="1555" width="3.125" style="2101" customWidth="1"/>
    <col min="1556" max="1557" width="3.625" style="2101" customWidth="1"/>
    <col min="1558" max="1792" width="9" style="2101"/>
    <col min="1793" max="1793" width="27" style="2101" customWidth="1"/>
    <col min="1794" max="1811" width="3.125" style="2101" customWidth="1"/>
    <col min="1812" max="1813" width="3.625" style="2101" customWidth="1"/>
    <col min="1814" max="2048" width="9" style="2101"/>
    <col min="2049" max="2049" width="27" style="2101" customWidth="1"/>
    <col min="2050" max="2067" width="3.125" style="2101" customWidth="1"/>
    <col min="2068" max="2069" width="3.625" style="2101" customWidth="1"/>
    <col min="2070" max="2304" width="9" style="2101"/>
    <col min="2305" max="2305" width="27" style="2101" customWidth="1"/>
    <col min="2306" max="2323" width="3.125" style="2101" customWidth="1"/>
    <col min="2324" max="2325" width="3.625" style="2101" customWidth="1"/>
    <col min="2326" max="2560" width="9" style="2101"/>
    <col min="2561" max="2561" width="27" style="2101" customWidth="1"/>
    <col min="2562" max="2579" width="3.125" style="2101" customWidth="1"/>
    <col min="2580" max="2581" width="3.625" style="2101" customWidth="1"/>
    <col min="2582" max="2816" width="9" style="2101"/>
    <col min="2817" max="2817" width="27" style="2101" customWidth="1"/>
    <col min="2818" max="2835" width="3.125" style="2101" customWidth="1"/>
    <col min="2836" max="2837" width="3.625" style="2101" customWidth="1"/>
    <col min="2838" max="3072" width="9" style="2101"/>
    <col min="3073" max="3073" width="27" style="2101" customWidth="1"/>
    <col min="3074" max="3091" width="3.125" style="2101" customWidth="1"/>
    <col min="3092" max="3093" width="3.625" style="2101" customWidth="1"/>
    <col min="3094" max="3328" width="9" style="2101"/>
    <col min="3329" max="3329" width="27" style="2101" customWidth="1"/>
    <col min="3330" max="3347" width="3.125" style="2101" customWidth="1"/>
    <col min="3348" max="3349" width="3.625" style="2101" customWidth="1"/>
    <col min="3350" max="3584" width="9" style="2101"/>
    <col min="3585" max="3585" width="27" style="2101" customWidth="1"/>
    <col min="3586" max="3603" width="3.125" style="2101" customWidth="1"/>
    <col min="3604" max="3605" width="3.625" style="2101" customWidth="1"/>
    <col min="3606" max="3840" width="9" style="2101"/>
    <col min="3841" max="3841" width="27" style="2101" customWidth="1"/>
    <col min="3842" max="3859" width="3.125" style="2101" customWidth="1"/>
    <col min="3860" max="3861" width="3.625" style="2101" customWidth="1"/>
    <col min="3862" max="4096" width="9" style="2101"/>
    <col min="4097" max="4097" width="27" style="2101" customWidth="1"/>
    <col min="4098" max="4115" width="3.125" style="2101" customWidth="1"/>
    <col min="4116" max="4117" width="3.625" style="2101" customWidth="1"/>
    <col min="4118" max="4352" width="9" style="2101"/>
    <col min="4353" max="4353" width="27" style="2101" customWidth="1"/>
    <col min="4354" max="4371" width="3.125" style="2101" customWidth="1"/>
    <col min="4372" max="4373" width="3.625" style="2101" customWidth="1"/>
    <col min="4374" max="4608" width="9" style="2101"/>
    <col min="4609" max="4609" width="27" style="2101" customWidth="1"/>
    <col min="4610" max="4627" width="3.125" style="2101" customWidth="1"/>
    <col min="4628" max="4629" width="3.625" style="2101" customWidth="1"/>
    <col min="4630" max="4864" width="9" style="2101"/>
    <col min="4865" max="4865" width="27" style="2101" customWidth="1"/>
    <col min="4866" max="4883" width="3.125" style="2101" customWidth="1"/>
    <col min="4884" max="4885" width="3.625" style="2101" customWidth="1"/>
    <col min="4886" max="5120" width="9" style="2101"/>
    <col min="5121" max="5121" width="27" style="2101" customWidth="1"/>
    <col min="5122" max="5139" width="3.125" style="2101" customWidth="1"/>
    <col min="5140" max="5141" width="3.625" style="2101" customWidth="1"/>
    <col min="5142" max="5376" width="9" style="2101"/>
    <col min="5377" max="5377" width="27" style="2101" customWidth="1"/>
    <col min="5378" max="5395" width="3.125" style="2101" customWidth="1"/>
    <col min="5396" max="5397" width="3.625" style="2101" customWidth="1"/>
    <col min="5398" max="5632" width="9" style="2101"/>
    <col min="5633" max="5633" width="27" style="2101" customWidth="1"/>
    <col min="5634" max="5651" width="3.125" style="2101" customWidth="1"/>
    <col min="5652" max="5653" width="3.625" style="2101" customWidth="1"/>
    <col min="5654" max="5888" width="9" style="2101"/>
    <col min="5889" max="5889" width="27" style="2101" customWidth="1"/>
    <col min="5890" max="5907" width="3.125" style="2101" customWidth="1"/>
    <col min="5908" max="5909" width="3.625" style="2101" customWidth="1"/>
    <col min="5910" max="6144" width="9" style="2101"/>
    <col min="6145" max="6145" width="27" style="2101" customWidth="1"/>
    <col min="6146" max="6163" width="3.125" style="2101" customWidth="1"/>
    <col min="6164" max="6165" width="3.625" style="2101" customWidth="1"/>
    <col min="6166" max="6400" width="9" style="2101"/>
    <col min="6401" max="6401" width="27" style="2101" customWidth="1"/>
    <col min="6402" max="6419" width="3.125" style="2101" customWidth="1"/>
    <col min="6420" max="6421" width="3.625" style="2101" customWidth="1"/>
    <col min="6422" max="6656" width="9" style="2101"/>
    <col min="6657" max="6657" width="27" style="2101" customWidth="1"/>
    <col min="6658" max="6675" width="3.125" style="2101" customWidth="1"/>
    <col min="6676" max="6677" width="3.625" style="2101" customWidth="1"/>
    <col min="6678" max="6912" width="9" style="2101"/>
    <col min="6913" max="6913" width="27" style="2101" customWidth="1"/>
    <col min="6914" max="6931" width="3.125" style="2101" customWidth="1"/>
    <col min="6932" max="6933" width="3.625" style="2101" customWidth="1"/>
    <col min="6934" max="7168" width="9" style="2101"/>
    <col min="7169" max="7169" width="27" style="2101" customWidth="1"/>
    <col min="7170" max="7187" width="3.125" style="2101" customWidth="1"/>
    <col min="7188" max="7189" width="3.625" style="2101" customWidth="1"/>
    <col min="7190" max="7424" width="9" style="2101"/>
    <col min="7425" max="7425" width="27" style="2101" customWidth="1"/>
    <col min="7426" max="7443" width="3.125" style="2101" customWidth="1"/>
    <col min="7444" max="7445" width="3.625" style="2101" customWidth="1"/>
    <col min="7446" max="7680" width="9" style="2101"/>
    <col min="7681" max="7681" width="27" style="2101" customWidth="1"/>
    <col min="7682" max="7699" width="3.125" style="2101" customWidth="1"/>
    <col min="7700" max="7701" width="3.625" style="2101" customWidth="1"/>
    <col min="7702" max="7936" width="9" style="2101"/>
    <col min="7937" max="7937" width="27" style="2101" customWidth="1"/>
    <col min="7938" max="7955" width="3.125" style="2101" customWidth="1"/>
    <col min="7956" max="7957" width="3.625" style="2101" customWidth="1"/>
    <col min="7958" max="8192" width="9" style="2101"/>
    <col min="8193" max="8193" width="27" style="2101" customWidth="1"/>
    <col min="8194" max="8211" width="3.125" style="2101" customWidth="1"/>
    <col min="8212" max="8213" width="3.625" style="2101" customWidth="1"/>
    <col min="8214" max="8448" width="9" style="2101"/>
    <col min="8449" max="8449" width="27" style="2101" customWidth="1"/>
    <col min="8450" max="8467" width="3.125" style="2101" customWidth="1"/>
    <col min="8468" max="8469" width="3.625" style="2101" customWidth="1"/>
    <col min="8470" max="8704" width="9" style="2101"/>
    <col min="8705" max="8705" width="27" style="2101" customWidth="1"/>
    <col min="8706" max="8723" width="3.125" style="2101" customWidth="1"/>
    <col min="8724" max="8725" width="3.625" style="2101" customWidth="1"/>
    <col min="8726" max="8960" width="9" style="2101"/>
    <col min="8961" max="8961" width="27" style="2101" customWidth="1"/>
    <col min="8962" max="8979" width="3.125" style="2101" customWidth="1"/>
    <col min="8980" max="8981" width="3.625" style="2101" customWidth="1"/>
    <col min="8982" max="9216" width="9" style="2101"/>
    <col min="9217" max="9217" width="27" style="2101" customWidth="1"/>
    <col min="9218" max="9235" width="3.125" style="2101" customWidth="1"/>
    <col min="9236" max="9237" width="3.625" style="2101" customWidth="1"/>
    <col min="9238" max="9472" width="9" style="2101"/>
    <col min="9473" max="9473" width="27" style="2101" customWidth="1"/>
    <col min="9474" max="9491" width="3.125" style="2101" customWidth="1"/>
    <col min="9492" max="9493" width="3.625" style="2101" customWidth="1"/>
    <col min="9494" max="9728" width="9" style="2101"/>
    <col min="9729" max="9729" width="27" style="2101" customWidth="1"/>
    <col min="9730" max="9747" width="3.125" style="2101" customWidth="1"/>
    <col min="9748" max="9749" width="3.625" style="2101" customWidth="1"/>
    <col min="9750" max="9984" width="9" style="2101"/>
    <col min="9985" max="9985" width="27" style="2101" customWidth="1"/>
    <col min="9986" max="10003" width="3.125" style="2101" customWidth="1"/>
    <col min="10004" max="10005" width="3.625" style="2101" customWidth="1"/>
    <col min="10006" max="10240" width="9" style="2101"/>
    <col min="10241" max="10241" width="27" style="2101" customWidth="1"/>
    <col min="10242" max="10259" width="3.125" style="2101" customWidth="1"/>
    <col min="10260" max="10261" width="3.625" style="2101" customWidth="1"/>
    <col min="10262" max="10496" width="9" style="2101"/>
    <col min="10497" max="10497" width="27" style="2101" customWidth="1"/>
    <col min="10498" max="10515" width="3.125" style="2101" customWidth="1"/>
    <col min="10516" max="10517" width="3.625" style="2101" customWidth="1"/>
    <col min="10518" max="10752" width="9" style="2101"/>
    <col min="10753" max="10753" width="27" style="2101" customWidth="1"/>
    <col min="10754" max="10771" width="3.125" style="2101" customWidth="1"/>
    <col min="10772" max="10773" width="3.625" style="2101" customWidth="1"/>
    <col min="10774" max="11008" width="9" style="2101"/>
    <col min="11009" max="11009" width="27" style="2101" customWidth="1"/>
    <col min="11010" max="11027" width="3.125" style="2101" customWidth="1"/>
    <col min="11028" max="11029" width="3.625" style="2101" customWidth="1"/>
    <col min="11030" max="11264" width="9" style="2101"/>
    <col min="11265" max="11265" width="27" style="2101" customWidth="1"/>
    <col min="11266" max="11283" width="3.125" style="2101" customWidth="1"/>
    <col min="11284" max="11285" width="3.625" style="2101" customWidth="1"/>
    <col min="11286" max="11520" width="9" style="2101"/>
    <col min="11521" max="11521" width="27" style="2101" customWidth="1"/>
    <col min="11522" max="11539" width="3.125" style="2101" customWidth="1"/>
    <col min="11540" max="11541" width="3.625" style="2101" customWidth="1"/>
    <col min="11542" max="11776" width="9" style="2101"/>
    <col min="11777" max="11777" width="27" style="2101" customWidth="1"/>
    <col min="11778" max="11795" width="3.125" style="2101" customWidth="1"/>
    <col min="11796" max="11797" width="3.625" style="2101" customWidth="1"/>
    <col min="11798" max="12032" width="9" style="2101"/>
    <col min="12033" max="12033" width="27" style="2101" customWidth="1"/>
    <col min="12034" max="12051" width="3.125" style="2101" customWidth="1"/>
    <col min="12052" max="12053" width="3.625" style="2101" customWidth="1"/>
    <col min="12054" max="12288" width="9" style="2101"/>
    <col min="12289" max="12289" width="27" style="2101" customWidth="1"/>
    <col min="12290" max="12307" width="3.125" style="2101" customWidth="1"/>
    <col min="12308" max="12309" width="3.625" style="2101" customWidth="1"/>
    <col min="12310" max="12544" width="9" style="2101"/>
    <col min="12545" max="12545" width="27" style="2101" customWidth="1"/>
    <col min="12546" max="12563" width="3.125" style="2101" customWidth="1"/>
    <col min="12564" max="12565" width="3.625" style="2101" customWidth="1"/>
    <col min="12566" max="12800" width="9" style="2101"/>
    <col min="12801" max="12801" width="27" style="2101" customWidth="1"/>
    <col min="12802" max="12819" width="3.125" style="2101" customWidth="1"/>
    <col min="12820" max="12821" width="3.625" style="2101" customWidth="1"/>
    <col min="12822" max="13056" width="9" style="2101"/>
    <col min="13057" max="13057" width="27" style="2101" customWidth="1"/>
    <col min="13058" max="13075" width="3.125" style="2101" customWidth="1"/>
    <col min="13076" max="13077" width="3.625" style="2101" customWidth="1"/>
    <col min="13078" max="13312" width="9" style="2101"/>
    <col min="13313" max="13313" width="27" style="2101" customWidth="1"/>
    <col min="13314" max="13331" width="3.125" style="2101" customWidth="1"/>
    <col min="13332" max="13333" width="3.625" style="2101" customWidth="1"/>
    <col min="13334" max="13568" width="9" style="2101"/>
    <col min="13569" max="13569" width="27" style="2101" customWidth="1"/>
    <col min="13570" max="13587" width="3.125" style="2101" customWidth="1"/>
    <col min="13588" max="13589" width="3.625" style="2101" customWidth="1"/>
    <col min="13590" max="13824" width="9" style="2101"/>
    <col min="13825" max="13825" width="27" style="2101" customWidth="1"/>
    <col min="13826" max="13843" width="3.125" style="2101" customWidth="1"/>
    <col min="13844" max="13845" width="3.625" style="2101" customWidth="1"/>
    <col min="13846" max="14080" width="9" style="2101"/>
    <col min="14081" max="14081" width="27" style="2101" customWidth="1"/>
    <col min="14082" max="14099" width="3.125" style="2101" customWidth="1"/>
    <col min="14100" max="14101" width="3.625" style="2101" customWidth="1"/>
    <col min="14102" max="14336" width="9" style="2101"/>
    <col min="14337" max="14337" width="27" style="2101" customWidth="1"/>
    <col min="14338" max="14355" width="3.125" style="2101" customWidth="1"/>
    <col min="14356" max="14357" width="3.625" style="2101" customWidth="1"/>
    <col min="14358" max="14592" width="9" style="2101"/>
    <col min="14593" max="14593" width="27" style="2101" customWidth="1"/>
    <col min="14594" max="14611" width="3.125" style="2101" customWidth="1"/>
    <col min="14612" max="14613" width="3.625" style="2101" customWidth="1"/>
    <col min="14614" max="14848" width="9" style="2101"/>
    <col min="14849" max="14849" width="27" style="2101" customWidth="1"/>
    <col min="14850" max="14867" width="3.125" style="2101" customWidth="1"/>
    <col min="14868" max="14869" width="3.625" style="2101" customWidth="1"/>
    <col min="14870" max="15104" width="9" style="2101"/>
    <col min="15105" max="15105" width="27" style="2101" customWidth="1"/>
    <col min="15106" max="15123" width="3.125" style="2101" customWidth="1"/>
    <col min="15124" max="15125" width="3.625" style="2101" customWidth="1"/>
    <col min="15126" max="15360" width="9" style="2101"/>
    <col min="15361" max="15361" width="27" style="2101" customWidth="1"/>
    <col min="15362" max="15379" width="3.125" style="2101" customWidth="1"/>
    <col min="15380" max="15381" width="3.625" style="2101" customWidth="1"/>
    <col min="15382" max="15616" width="9" style="2101"/>
    <col min="15617" max="15617" width="27" style="2101" customWidth="1"/>
    <col min="15618" max="15635" width="3.125" style="2101" customWidth="1"/>
    <col min="15636" max="15637" width="3.625" style="2101" customWidth="1"/>
    <col min="15638" max="15872" width="9" style="2101"/>
    <col min="15873" max="15873" width="27" style="2101" customWidth="1"/>
    <col min="15874" max="15891" width="3.125" style="2101" customWidth="1"/>
    <col min="15892" max="15893" width="3.625" style="2101" customWidth="1"/>
    <col min="15894" max="16128" width="9" style="2101"/>
    <col min="16129" max="16129" width="27" style="2101" customWidth="1"/>
    <col min="16130" max="16147" width="3.125" style="2101" customWidth="1"/>
    <col min="16148" max="16149" width="3.625" style="2101" customWidth="1"/>
    <col min="16150" max="16384" width="9" style="2101"/>
  </cols>
  <sheetData>
    <row r="1" spans="1:21" ht="17.25">
      <c r="A1" s="3115" t="s">
        <v>1056</v>
      </c>
    </row>
    <row r="3" spans="1:21" ht="14.25">
      <c r="A3" s="3116" t="s">
        <v>1054</v>
      </c>
    </row>
    <row r="4" spans="1:21" ht="14.25" thickBot="1">
      <c r="P4" s="3117" t="s">
        <v>1055</v>
      </c>
      <c r="Q4" s="3117"/>
      <c r="R4" s="3117"/>
      <c r="S4" s="3117"/>
      <c r="T4" s="3117"/>
      <c r="U4" s="3117"/>
    </row>
    <row r="5" spans="1:21" ht="19.5" customHeight="1">
      <c r="A5" s="3118" t="s">
        <v>902</v>
      </c>
      <c r="B5" s="3119" t="s">
        <v>107</v>
      </c>
      <c r="C5" s="3120"/>
      <c r="D5" s="3119" t="s">
        <v>104</v>
      </c>
      <c r="E5" s="3120"/>
      <c r="F5" s="3119" t="s">
        <v>38</v>
      </c>
      <c r="G5" s="3120"/>
      <c r="H5" s="3119" t="s">
        <v>105</v>
      </c>
      <c r="I5" s="3120"/>
      <c r="J5" s="3119" t="s">
        <v>49</v>
      </c>
      <c r="K5" s="3120"/>
      <c r="L5" s="3119" t="s">
        <v>381</v>
      </c>
      <c r="M5" s="3120"/>
      <c r="N5" s="3119" t="s">
        <v>106</v>
      </c>
      <c r="O5" s="3120"/>
      <c r="P5" s="3119" t="s">
        <v>46</v>
      </c>
      <c r="Q5" s="3120"/>
      <c r="R5" s="3121" t="s">
        <v>109</v>
      </c>
      <c r="S5" s="3122"/>
      <c r="T5" s="3123" t="s">
        <v>903</v>
      </c>
      <c r="U5" s="3124"/>
    </row>
    <row r="6" spans="1:21" ht="20.25" customHeight="1" thickBot="1">
      <c r="A6" s="3125" t="s">
        <v>904</v>
      </c>
      <c r="B6" s="3126"/>
      <c r="C6" s="3127"/>
      <c r="D6" s="3126"/>
      <c r="E6" s="3128"/>
      <c r="F6" s="3126"/>
      <c r="G6" s="3128"/>
      <c r="H6" s="3126"/>
      <c r="I6" s="3128"/>
      <c r="J6" s="3126"/>
      <c r="K6" s="3128"/>
      <c r="L6" s="3126"/>
      <c r="M6" s="3128"/>
      <c r="N6" s="3126"/>
      <c r="O6" s="3128"/>
      <c r="P6" s="3126"/>
      <c r="Q6" s="3128"/>
      <c r="R6" s="3129"/>
      <c r="S6" s="3130"/>
      <c r="T6" s="3131"/>
      <c r="U6" s="3132"/>
    </row>
    <row r="7" spans="1:21" ht="39.75" customHeight="1">
      <c r="A7" s="3133" t="s">
        <v>905</v>
      </c>
      <c r="B7" s="3134">
        <v>93</v>
      </c>
      <c r="C7" s="3135"/>
      <c r="D7" s="3134">
        <v>4</v>
      </c>
      <c r="E7" s="3135"/>
      <c r="F7" s="3134">
        <v>56</v>
      </c>
      <c r="G7" s="3135"/>
      <c r="H7" s="3134">
        <v>5</v>
      </c>
      <c r="I7" s="3135"/>
      <c r="J7" s="3134">
        <v>49</v>
      </c>
      <c r="K7" s="3135"/>
      <c r="L7" s="3134">
        <v>4</v>
      </c>
      <c r="M7" s="3135"/>
      <c r="N7" s="3134">
        <v>5</v>
      </c>
      <c r="O7" s="3135"/>
      <c r="P7" s="3134">
        <v>39</v>
      </c>
      <c r="Q7" s="3135"/>
      <c r="R7" s="3134">
        <v>50</v>
      </c>
      <c r="S7" s="3136"/>
      <c r="T7" s="3137">
        <f t="shared" ref="T7:T13" si="0">(B7+D7+F7+H7+J7+L7+N7+P7+R7)</f>
        <v>305</v>
      </c>
      <c r="U7" s="3138"/>
    </row>
    <row r="8" spans="1:21" ht="39.950000000000003" customHeight="1">
      <c r="A8" s="3139" t="s">
        <v>906</v>
      </c>
      <c r="B8" s="3140">
        <v>79</v>
      </c>
      <c r="C8" s="3140"/>
      <c r="D8" s="3140">
        <v>4</v>
      </c>
      <c r="E8" s="3140"/>
      <c r="F8" s="3140">
        <v>41</v>
      </c>
      <c r="G8" s="3140"/>
      <c r="H8" s="3140">
        <v>2</v>
      </c>
      <c r="I8" s="3140"/>
      <c r="J8" s="3140">
        <v>26</v>
      </c>
      <c r="K8" s="3140"/>
      <c r="L8" s="3140">
        <v>2</v>
      </c>
      <c r="M8" s="3140"/>
      <c r="N8" s="3140">
        <v>3</v>
      </c>
      <c r="O8" s="3140"/>
      <c r="P8" s="3140">
        <v>28</v>
      </c>
      <c r="Q8" s="3140"/>
      <c r="R8" s="3141">
        <v>35</v>
      </c>
      <c r="S8" s="3142"/>
      <c r="T8" s="3143">
        <f t="shared" si="0"/>
        <v>220</v>
      </c>
      <c r="U8" s="3144"/>
    </row>
    <row r="9" spans="1:21" ht="39.950000000000003" customHeight="1">
      <c r="A9" s="3145" t="s">
        <v>907</v>
      </c>
      <c r="B9" s="3141">
        <v>346</v>
      </c>
      <c r="C9" s="3146"/>
      <c r="D9" s="3141">
        <v>41</v>
      </c>
      <c r="E9" s="3146"/>
      <c r="F9" s="3141">
        <v>202</v>
      </c>
      <c r="G9" s="3146"/>
      <c r="H9" s="3141">
        <v>7</v>
      </c>
      <c r="I9" s="3146"/>
      <c r="J9" s="3141">
        <v>174</v>
      </c>
      <c r="K9" s="3146"/>
      <c r="L9" s="3141">
        <v>26</v>
      </c>
      <c r="M9" s="3146"/>
      <c r="N9" s="3141">
        <v>15</v>
      </c>
      <c r="O9" s="3146"/>
      <c r="P9" s="3141">
        <v>170</v>
      </c>
      <c r="Q9" s="3146"/>
      <c r="R9" s="3141">
        <v>101</v>
      </c>
      <c r="S9" s="3142"/>
      <c r="T9" s="3143">
        <f t="shared" si="0"/>
        <v>1082</v>
      </c>
      <c r="U9" s="3144"/>
    </row>
    <row r="10" spans="1:21" ht="39.950000000000003" customHeight="1">
      <c r="A10" s="3145" t="s">
        <v>908</v>
      </c>
      <c r="B10" s="3141">
        <v>0</v>
      </c>
      <c r="C10" s="3146"/>
      <c r="D10" s="3141">
        <v>2</v>
      </c>
      <c r="E10" s="3146"/>
      <c r="F10" s="3141">
        <v>1</v>
      </c>
      <c r="G10" s="3146"/>
      <c r="H10" s="3141">
        <v>0</v>
      </c>
      <c r="I10" s="3146"/>
      <c r="J10" s="3141">
        <v>4</v>
      </c>
      <c r="K10" s="3146"/>
      <c r="L10" s="3141">
        <v>1</v>
      </c>
      <c r="M10" s="3146"/>
      <c r="N10" s="3141">
        <v>0</v>
      </c>
      <c r="O10" s="3146"/>
      <c r="P10" s="3141">
        <v>3</v>
      </c>
      <c r="Q10" s="3146"/>
      <c r="R10" s="3141">
        <v>1</v>
      </c>
      <c r="S10" s="3142"/>
      <c r="T10" s="3143">
        <f t="shared" si="0"/>
        <v>12</v>
      </c>
      <c r="U10" s="3144"/>
    </row>
    <row r="11" spans="1:21" ht="39.950000000000003" customHeight="1">
      <c r="A11" s="3145" t="s">
        <v>909</v>
      </c>
      <c r="B11" s="3141">
        <v>1</v>
      </c>
      <c r="C11" s="3146"/>
      <c r="D11" s="3141">
        <v>0</v>
      </c>
      <c r="E11" s="3146"/>
      <c r="F11" s="3141">
        <v>0</v>
      </c>
      <c r="G11" s="3146"/>
      <c r="H11" s="3141">
        <v>0</v>
      </c>
      <c r="I11" s="3146"/>
      <c r="J11" s="3141">
        <v>0</v>
      </c>
      <c r="K11" s="3146"/>
      <c r="L11" s="3141">
        <v>0</v>
      </c>
      <c r="M11" s="3146"/>
      <c r="N11" s="3141">
        <v>0</v>
      </c>
      <c r="O11" s="3146"/>
      <c r="P11" s="3141">
        <v>2</v>
      </c>
      <c r="Q11" s="3146"/>
      <c r="R11" s="3141">
        <v>0</v>
      </c>
      <c r="S11" s="3142"/>
      <c r="T11" s="3143">
        <f t="shared" si="0"/>
        <v>3</v>
      </c>
      <c r="U11" s="3144"/>
    </row>
    <row r="12" spans="1:21" ht="39.950000000000003" customHeight="1">
      <c r="A12" s="3145" t="s">
        <v>910</v>
      </c>
      <c r="B12" s="3141">
        <v>0</v>
      </c>
      <c r="C12" s="3146"/>
      <c r="D12" s="3141">
        <v>0</v>
      </c>
      <c r="E12" s="3146"/>
      <c r="F12" s="3141">
        <v>0</v>
      </c>
      <c r="G12" s="3146"/>
      <c r="H12" s="3141">
        <v>0</v>
      </c>
      <c r="I12" s="3146"/>
      <c r="J12" s="3141">
        <v>0</v>
      </c>
      <c r="K12" s="3146"/>
      <c r="L12" s="3141">
        <v>0</v>
      </c>
      <c r="M12" s="3146"/>
      <c r="N12" s="3141">
        <v>0</v>
      </c>
      <c r="O12" s="3146"/>
      <c r="P12" s="3141">
        <v>0</v>
      </c>
      <c r="Q12" s="3146"/>
      <c r="R12" s="3141">
        <v>0</v>
      </c>
      <c r="S12" s="3142"/>
      <c r="T12" s="3143">
        <f t="shared" si="0"/>
        <v>0</v>
      </c>
      <c r="U12" s="3144"/>
    </row>
    <row r="13" spans="1:21" ht="39.950000000000003" customHeight="1" thickBot="1">
      <c r="A13" s="3147" t="s">
        <v>911</v>
      </c>
      <c r="B13" s="3148">
        <v>0</v>
      </c>
      <c r="C13" s="3149"/>
      <c r="D13" s="3148">
        <v>0</v>
      </c>
      <c r="E13" s="3149"/>
      <c r="F13" s="3148">
        <v>0</v>
      </c>
      <c r="G13" s="3149"/>
      <c r="H13" s="3148">
        <v>0</v>
      </c>
      <c r="I13" s="3149"/>
      <c r="J13" s="3148">
        <v>0</v>
      </c>
      <c r="K13" s="3149"/>
      <c r="L13" s="3148">
        <v>0</v>
      </c>
      <c r="M13" s="3149"/>
      <c r="N13" s="3148">
        <v>0</v>
      </c>
      <c r="O13" s="3149"/>
      <c r="P13" s="3148">
        <v>0</v>
      </c>
      <c r="Q13" s="3149"/>
      <c r="R13" s="3148">
        <v>0</v>
      </c>
      <c r="S13" s="3150"/>
      <c r="T13" s="3151">
        <f t="shared" si="0"/>
        <v>0</v>
      </c>
      <c r="U13" s="3152"/>
    </row>
    <row r="15" spans="1:21" ht="19.5" customHeight="1"/>
    <row r="16" spans="1:21" ht="19.5" customHeight="1"/>
    <row r="17" s="2101" customFormat="1"/>
    <row r="18" s="2101" customFormat="1"/>
    <row r="19" s="2101" customFormat="1"/>
    <row r="20" s="2101" customFormat="1"/>
    <row r="21" s="2101" customFormat="1"/>
    <row r="22" s="2101" customFormat="1"/>
    <row r="23" s="2101" customFormat="1"/>
  </sheetData>
  <mergeCells count="81">
    <mergeCell ref="T13:U13"/>
    <mergeCell ref="T12:U12"/>
    <mergeCell ref="B13:C13"/>
    <mergeCell ref="D13:E13"/>
    <mergeCell ref="F13:G13"/>
    <mergeCell ref="H13:I13"/>
    <mergeCell ref="J13:K13"/>
    <mergeCell ref="L13:M13"/>
    <mergeCell ref="N13:O13"/>
    <mergeCell ref="P13:Q13"/>
    <mergeCell ref="R13:S13"/>
    <mergeCell ref="T11:U11"/>
    <mergeCell ref="B12:C12"/>
    <mergeCell ref="D12:E12"/>
    <mergeCell ref="F12:G12"/>
    <mergeCell ref="H12:I12"/>
    <mergeCell ref="J12:K12"/>
    <mergeCell ref="L12:M12"/>
    <mergeCell ref="N12:O12"/>
    <mergeCell ref="P12:Q12"/>
    <mergeCell ref="R12:S12"/>
    <mergeCell ref="T10:U10"/>
    <mergeCell ref="B11:C11"/>
    <mergeCell ref="D11:E11"/>
    <mergeCell ref="F11:G11"/>
    <mergeCell ref="H11:I11"/>
    <mergeCell ref="J11:K11"/>
    <mergeCell ref="L11:M11"/>
    <mergeCell ref="N11:O11"/>
    <mergeCell ref="P11:Q11"/>
    <mergeCell ref="R11:S11"/>
    <mergeCell ref="T9:U9"/>
    <mergeCell ref="B10:C10"/>
    <mergeCell ref="D10:E10"/>
    <mergeCell ref="F10:G10"/>
    <mergeCell ref="H10:I10"/>
    <mergeCell ref="J10:K10"/>
    <mergeCell ref="L10:M10"/>
    <mergeCell ref="N10:O10"/>
    <mergeCell ref="P10:Q10"/>
    <mergeCell ref="R10:S10"/>
    <mergeCell ref="T8:U8"/>
    <mergeCell ref="B9:C9"/>
    <mergeCell ref="D9:E9"/>
    <mergeCell ref="F9:G9"/>
    <mergeCell ref="H9:I9"/>
    <mergeCell ref="J9:K9"/>
    <mergeCell ref="L9:M9"/>
    <mergeCell ref="N9:O9"/>
    <mergeCell ref="P9:Q9"/>
    <mergeCell ref="R9:S9"/>
    <mergeCell ref="T7:U7"/>
    <mergeCell ref="B8:C8"/>
    <mergeCell ref="D8:E8"/>
    <mergeCell ref="F8:G8"/>
    <mergeCell ref="H8:I8"/>
    <mergeCell ref="J8:K8"/>
    <mergeCell ref="L8:M8"/>
    <mergeCell ref="N8:O8"/>
    <mergeCell ref="P8:Q8"/>
    <mergeCell ref="R8:S8"/>
    <mergeCell ref="T5:U6"/>
    <mergeCell ref="B7:C7"/>
    <mergeCell ref="D7:E7"/>
    <mergeCell ref="F7:G7"/>
    <mergeCell ref="H7:I7"/>
    <mergeCell ref="J7:K7"/>
    <mergeCell ref="L7:M7"/>
    <mergeCell ref="N7:O7"/>
    <mergeCell ref="P7:Q7"/>
    <mergeCell ref="R7:S7"/>
    <mergeCell ref="P4:U4"/>
    <mergeCell ref="B5:C6"/>
    <mergeCell ref="D5:E6"/>
    <mergeCell ref="F5:G6"/>
    <mergeCell ref="H5:I6"/>
    <mergeCell ref="J5:K6"/>
    <mergeCell ref="L5:M6"/>
    <mergeCell ref="N5:O6"/>
    <mergeCell ref="P5:Q6"/>
    <mergeCell ref="R5:S6"/>
  </mergeCells>
  <phoneticPr fontId="3"/>
  <pageMargins left="0.95" right="0.39370078740157483" top="0.98425196850393704" bottom="0.98425196850393704" header="0.51181102362204722" footer="0.51181102362204722"/>
  <pageSetup paperSize="9" scale="98" fitToHeight="0"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84B0B-091B-4269-8B1B-4FF4A8B6D1BC}">
  <sheetPr>
    <tabColor rgb="FFFFC000"/>
  </sheetPr>
  <dimension ref="A1:AE208"/>
  <sheetViews>
    <sheetView view="pageBreakPreview" zoomScaleNormal="200" zoomScaleSheetLayoutView="100" workbookViewId="0">
      <pane xSplit="2" ySplit="3" topLeftCell="D4" activePane="bottomRight" state="frozen"/>
      <selection activeCell="F57" sqref="F57"/>
      <selection pane="topRight" activeCell="F57" sqref="F57"/>
      <selection pane="bottomLeft" activeCell="F57" sqref="F57"/>
      <selection pane="bottomRight"/>
    </sheetView>
  </sheetViews>
  <sheetFormatPr defaultColWidth="9.625" defaultRowHeight="15.95" customHeight="1"/>
  <cols>
    <col min="1" max="1" width="4.625" style="1027" customWidth="1"/>
    <col min="2" max="2" width="5.125" style="1027" customWidth="1"/>
    <col min="3" max="12" width="9.625" style="1027" customWidth="1"/>
    <col min="13" max="13" width="1.5" style="1027" customWidth="1"/>
    <col min="14" max="14" width="4.625" style="1027" customWidth="1"/>
    <col min="15" max="15" width="5.125" style="1027" customWidth="1"/>
    <col min="16" max="21" width="9.625" style="1027" customWidth="1"/>
    <col min="22" max="22" width="10.625" style="1027" customWidth="1"/>
    <col min="23" max="31" width="9.625" style="1027" customWidth="1"/>
    <col min="32" max="256" width="9.625" style="1027"/>
    <col min="257" max="257" width="4.625" style="1027" customWidth="1"/>
    <col min="258" max="258" width="5.125" style="1027" customWidth="1"/>
    <col min="259" max="268" width="9.625" style="1027"/>
    <col min="269" max="269" width="1.5" style="1027" customWidth="1"/>
    <col min="270" max="270" width="4.625" style="1027" customWidth="1"/>
    <col min="271" max="271" width="5.125" style="1027" customWidth="1"/>
    <col min="272" max="277" width="9.625" style="1027"/>
    <col min="278" max="278" width="10.625" style="1027" customWidth="1"/>
    <col min="279" max="512" width="9.625" style="1027"/>
    <col min="513" max="513" width="4.625" style="1027" customWidth="1"/>
    <col min="514" max="514" width="5.125" style="1027" customWidth="1"/>
    <col min="515" max="524" width="9.625" style="1027"/>
    <col min="525" max="525" width="1.5" style="1027" customWidth="1"/>
    <col min="526" max="526" width="4.625" style="1027" customWidth="1"/>
    <col min="527" max="527" width="5.125" style="1027" customWidth="1"/>
    <col min="528" max="533" width="9.625" style="1027"/>
    <col min="534" max="534" width="10.625" style="1027" customWidth="1"/>
    <col min="535" max="768" width="9.625" style="1027"/>
    <col min="769" max="769" width="4.625" style="1027" customWidth="1"/>
    <col min="770" max="770" width="5.125" style="1027" customWidth="1"/>
    <col min="771" max="780" width="9.625" style="1027"/>
    <col min="781" max="781" width="1.5" style="1027" customWidth="1"/>
    <col min="782" max="782" width="4.625" style="1027" customWidth="1"/>
    <col min="783" max="783" width="5.125" style="1027" customWidth="1"/>
    <col min="784" max="789" width="9.625" style="1027"/>
    <col min="790" max="790" width="10.625" style="1027" customWidth="1"/>
    <col min="791" max="1024" width="9.625" style="1027"/>
    <col min="1025" max="1025" width="4.625" style="1027" customWidth="1"/>
    <col min="1026" max="1026" width="5.125" style="1027" customWidth="1"/>
    <col min="1027" max="1036" width="9.625" style="1027"/>
    <col min="1037" max="1037" width="1.5" style="1027" customWidth="1"/>
    <col min="1038" max="1038" width="4.625" style="1027" customWidth="1"/>
    <col min="1039" max="1039" width="5.125" style="1027" customWidth="1"/>
    <col min="1040" max="1045" width="9.625" style="1027"/>
    <col min="1046" max="1046" width="10.625" style="1027" customWidth="1"/>
    <col min="1047" max="1280" width="9.625" style="1027"/>
    <col min="1281" max="1281" width="4.625" style="1027" customWidth="1"/>
    <col min="1282" max="1282" width="5.125" style="1027" customWidth="1"/>
    <col min="1283" max="1292" width="9.625" style="1027"/>
    <col min="1293" max="1293" width="1.5" style="1027" customWidth="1"/>
    <col min="1294" max="1294" width="4.625" style="1027" customWidth="1"/>
    <col min="1295" max="1295" width="5.125" style="1027" customWidth="1"/>
    <col min="1296" max="1301" width="9.625" style="1027"/>
    <col min="1302" max="1302" width="10.625" style="1027" customWidth="1"/>
    <col min="1303" max="1536" width="9.625" style="1027"/>
    <col min="1537" max="1537" width="4.625" style="1027" customWidth="1"/>
    <col min="1538" max="1538" width="5.125" style="1027" customWidth="1"/>
    <col min="1539" max="1548" width="9.625" style="1027"/>
    <col min="1549" max="1549" width="1.5" style="1027" customWidth="1"/>
    <col min="1550" max="1550" width="4.625" style="1027" customWidth="1"/>
    <col min="1551" max="1551" width="5.125" style="1027" customWidth="1"/>
    <col min="1552" max="1557" width="9.625" style="1027"/>
    <col min="1558" max="1558" width="10.625" style="1027" customWidth="1"/>
    <col min="1559" max="1792" width="9.625" style="1027"/>
    <col min="1793" max="1793" width="4.625" style="1027" customWidth="1"/>
    <col min="1794" max="1794" width="5.125" style="1027" customWidth="1"/>
    <col min="1795" max="1804" width="9.625" style="1027"/>
    <col min="1805" max="1805" width="1.5" style="1027" customWidth="1"/>
    <col min="1806" max="1806" width="4.625" style="1027" customWidth="1"/>
    <col min="1807" max="1807" width="5.125" style="1027" customWidth="1"/>
    <col min="1808" max="1813" width="9.625" style="1027"/>
    <col min="1814" max="1814" width="10.625" style="1027" customWidth="1"/>
    <col min="1815" max="2048" width="9.625" style="1027"/>
    <col min="2049" max="2049" width="4.625" style="1027" customWidth="1"/>
    <col min="2050" max="2050" width="5.125" style="1027" customWidth="1"/>
    <col min="2051" max="2060" width="9.625" style="1027"/>
    <col min="2061" max="2061" width="1.5" style="1027" customWidth="1"/>
    <col min="2062" max="2062" width="4.625" style="1027" customWidth="1"/>
    <col min="2063" max="2063" width="5.125" style="1027" customWidth="1"/>
    <col min="2064" max="2069" width="9.625" style="1027"/>
    <col min="2070" max="2070" width="10.625" style="1027" customWidth="1"/>
    <col min="2071" max="2304" width="9.625" style="1027"/>
    <col min="2305" max="2305" width="4.625" style="1027" customWidth="1"/>
    <col min="2306" max="2306" width="5.125" style="1027" customWidth="1"/>
    <col min="2307" max="2316" width="9.625" style="1027"/>
    <col min="2317" max="2317" width="1.5" style="1027" customWidth="1"/>
    <col min="2318" max="2318" width="4.625" style="1027" customWidth="1"/>
    <col min="2319" max="2319" width="5.125" style="1027" customWidth="1"/>
    <col min="2320" max="2325" width="9.625" style="1027"/>
    <col min="2326" max="2326" width="10.625" style="1027" customWidth="1"/>
    <col min="2327" max="2560" width="9.625" style="1027"/>
    <col min="2561" max="2561" width="4.625" style="1027" customWidth="1"/>
    <col min="2562" max="2562" width="5.125" style="1027" customWidth="1"/>
    <col min="2563" max="2572" width="9.625" style="1027"/>
    <col min="2573" max="2573" width="1.5" style="1027" customWidth="1"/>
    <col min="2574" max="2574" width="4.625" style="1027" customWidth="1"/>
    <col min="2575" max="2575" width="5.125" style="1027" customWidth="1"/>
    <col min="2576" max="2581" width="9.625" style="1027"/>
    <col min="2582" max="2582" width="10.625" style="1027" customWidth="1"/>
    <col min="2583" max="2816" width="9.625" style="1027"/>
    <col min="2817" max="2817" width="4.625" style="1027" customWidth="1"/>
    <col min="2818" max="2818" width="5.125" style="1027" customWidth="1"/>
    <col min="2819" max="2828" width="9.625" style="1027"/>
    <col min="2829" max="2829" width="1.5" style="1027" customWidth="1"/>
    <col min="2830" max="2830" width="4.625" style="1027" customWidth="1"/>
    <col min="2831" max="2831" width="5.125" style="1027" customWidth="1"/>
    <col min="2832" max="2837" width="9.625" style="1027"/>
    <col min="2838" max="2838" width="10.625" style="1027" customWidth="1"/>
    <col min="2839" max="3072" width="9.625" style="1027"/>
    <col min="3073" max="3073" width="4.625" style="1027" customWidth="1"/>
    <col min="3074" max="3074" width="5.125" style="1027" customWidth="1"/>
    <col min="3075" max="3084" width="9.625" style="1027"/>
    <col min="3085" max="3085" width="1.5" style="1027" customWidth="1"/>
    <col min="3086" max="3086" width="4.625" style="1027" customWidth="1"/>
    <col min="3087" max="3087" width="5.125" style="1027" customWidth="1"/>
    <col min="3088" max="3093" width="9.625" style="1027"/>
    <col min="3094" max="3094" width="10.625" style="1027" customWidth="1"/>
    <col min="3095" max="3328" width="9.625" style="1027"/>
    <col min="3329" max="3329" width="4.625" style="1027" customWidth="1"/>
    <col min="3330" max="3330" width="5.125" style="1027" customWidth="1"/>
    <col min="3331" max="3340" width="9.625" style="1027"/>
    <col min="3341" max="3341" width="1.5" style="1027" customWidth="1"/>
    <col min="3342" max="3342" width="4.625" style="1027" customWidth="1"/>
    <col min="3343" max="3343" width="5.125" style="1027" customWidth="1"/>
    <col min="3344" max="3349" width="9.625" style="1027"/>
    <col min="3350" max="3350" width="10.625" style="1027" customWidth="1"/>
    <col min="3351" max="3584" width="9.625" style="1027"/>
    <col min="3585" max="3585" width="4.625" style="1027" customWidth="1"/>
    <col min="3586" max="3586" width="5.125" style="1027" customWidth="1"/>
    <col min="3587" max="3596" width="9.625" style="1027"/>
    <col min="3597" max="3597" width="1.5" style="1027" customWidth="1"/>
    <col min="3598" max="3598" width="4.625" style="1027" customWidth="1"/>
    <col min="3599" max="3599" width="5.125" style="1027" customWidth="1"/>
    <col min="3600" max="3605" width="9.625" style="1027"/>
    <col min="3606" max="3606" width="10.625" style="1027" customWidth="1"/>
    <col min="3607" max="3840" width="9.625" style="1027"/>
    <col min="3841" max="3841" width="4.625" style="1027" customWidth="1"/>
    <col min="3842" max="3842" width="5.125" style="1027" customWidth="1"/>
    <col min="3843" max="3852" width="9.625" style="1027"/>
    <col min="3853" max="3853" width="1.5" style="1027" customWidth="1"/>
    <col min="3854" max="3854" width="4.625" style="1027" customWidth="1"/>
    <col min="3855" max="3855" width="5.125" style="1027" customWidth="1"/>
    <col min="3856" max="3861" width="9.625" style="1027"/>
    <col min="3862" max="3862" width="10.625" style="1027" customWidth="1"/>
    <col min="3863" max="4096" width="9.625" style="1027"/>
    <col min="4097" max="4097" width="4.625" style="1027" customWidth="1"/>
    <col min="4098" max="4098" width="5.125" style="1027" customWidth="1"/>
    <col min="4099" max="4108" width="9.625" style="1027"/>
    <col min="4109" max="4109" width="1.5" style="1027" customWidth="1"/>
    <col min="4110" max="4110" width="4.625" style="1027" customWidth="1"/>
    <col min="4111" max="4111" width="5.125" style="1027" customWidth="1"/>
    <col min="4112" max="4117" width="9.625" style="1027"/>
    <col min="4118" max="4118" width="10.625" style="1027" customWidth="1"/>
    <col min="4119" max="4352" width="9.625" style="1027"/>
    <col min="4353" max="4353" width="4.625" style="1027" customWidth="1"/>
    <col min="4354" max="4354" width="5.125" style="1027" customWidth="1"/>
    <col min="4355" max="4364" width="9.625" style="1027"/>
    <col min="4365" max="4365" width="1.5" style="1027" customWidth="1"/>
    <col min="4366" max="4366" width="4.625" style="1027" customWidth="1"/>
    <col min="4367" max="4367" width="5.125" style="1027" customWidth="1"/>
    <col min="4368" max="4373" width="9.625" style="1027"/>
    <col min="4374" max="4374" width="10.625" style="1027" customWidth="1"/>
    <col min="4375" max="4608" width="9.625" style="1027"/>
    <col min="4609" max="4609" width="4.625" style="1027" customWidth="1"/>
    <col min="4610" max="4610" width="5.125" style="1027" customWidth="1"/>
    <col min="4611" max="4620" width="9.625" style="1027"/>
    <col min="4621" max="4621" width="1.5" style="1027" customWidth="1"/>
    <col min="4622" max="4622" width="4.625" style="1027" customWidth="1"/>
    <col min="4623" max="4623" width="5.125" style="1027" customWidth="1"/>
    <col min="4624" max="4629" width="9.625" style="1027"/>
    <col min="4630" max="4630" width="10.625" style="1027" customWidth="1"/>
    <col min="4631" max="4864" width="9.625" style="1027"/>
    <col min="4865" max="4865" width="4.625" style="1027" customWidth="1"/>
    <col min="4866" max="4866" width="5.125" style="1027" customWidth="1"/>
    <col min="4867" max="4876" width="9.625" style="1027"/>
    <col min="4877" max="4877" width="1.5" style="1027" customWidth="1"/>
    <col min="4878" max="4878" width="4.625" style="1027" customWidth="1"/>
    <col min="4879" max="4879" width="5.125" style="1027" customWidth="1"/>
    <col min="4880" max="4885" width="9.625" style="1027"/>
    <col min="4886" max="4886" width="10.625" style="1027" customWidth="1"/>
    <col min="4887" max="5120" width="9.625" style="1027"/>
    <col min="5121" max="5121" width="4.625" style="1027" customWidth="1"/>
    <col min="5122" max="5122" width="5.125" style="1027" customWidth="1"/>
    <col min="5123" max="5132" width="9.625" style="1027"/>
    <col min="5133" max="5133" width="1.5" style="1027" customWidth="1"/>
    <col min="5134" max="5134" width="4.625" style="1027" customWidth="1"/>
    <col min="5135" max="5135" width="5.125" style="1027" customWidth="1"/>
    <col min="5136" max="5141" width="9.625" style="1027"/>
    <col min="5142" max="5142" width="10.625" style="1027" customWidth="1"/>
    <col min="5143" max="5376" width="9.625" style="1027"/>
    <col min="5377" max="5377" width="4.625" style="1027" customWidth="1"/>
    <col min="5378" max="5378" width="5.125" style="1027" customWidth="1"/>
    <col min="5379" max="5388" width="9.625" style="1027"/>
    <col min="5389" max="5389" width="1.5" style="1027" customWidth="1"/>
    <col min="5390" max="5390" width="4.625" style="1027" customWidth="1"/>
    <col min="5391" max="5391" width="5.125" style="1027" customWidth="1"/>
    <col min="5392" max="5397" width="9.625" style="1027"/>
    <col min="5398" max="5398" width="10.625" style="1027" customWidth="1"/>
    <col min="5399" max="5632" width="9.625" style="1027"/>
    <col min="5633" max="5633" width="4.625" style="1027" customWidth="1"/>
    <col min="5634" max="5634" width="5.125" style="1027" customWidth="1"/>
    <col min="5635" max="5644" width="9.625" style="1027"/>
    <col min="5645" max="5645" width="1.5" style="1027" customWidth="1"/>
    <col min="5646" max="5646" width="4.625" style="1027" customWidth="1"/>
    <col min="5647" max="5647" width="5.125" style="1027" customWidth="1"/>
    <col min="5648" max="5653" width="9.625" style="1027"/>
    <col min="5654" max="5654" width="10.625" style="1027" customWidth="1"/>
    <col min="5655" max="5888" width="9.625" style="1027"/>
    <col min="5889" max="5889" width="4.625" style="1027" customWidth="1"/>
    <col min="5890" max="5890" width="5.125" style="1027" customWidth="1"/>
    <col min="5891" max="5900" width="9.625" style="1027"/>
    <col min="5901" max="5901" width="1.5" style="1027" customWidth="1"/>
    <col min="5902" max="5902" width="4.625" style="1027" customWidth="1"/>
    <col min="5903" max="5903" width="5.125" style="1027" customWidth="1"/>
    <col min="5904" max="5909" width="9.625" style="1027"/>
    <col min="5910" max="5910" width="10.625" style="1027" customWidth="1"/>
    <col min="5911" max="6144" width="9.625" style="1027"/>
    <col min="6145" max="6145" width="4.625" style="1027" customWidth="1"/>
    <col min="6146" max="6146" width="5.125" style="1027" customWidth="1"/>
    <col min="6147" max="6156" width="9.625" style="1027"/>
    <col min="6157" max="6157" width="1.5" style="1027" customWidth="1"/>
    <col min="6158" max="6158" width="4.625" style="1027" customWidth="1"/>
    <col min="6159" max="6159" width="5.125" style="1027" customWidth="1"/>
    <col min="6160" max="6165" width="9.625" style="1027"/>
    <col min="6166" max="6166" width="10.625" style="1027" customWidth="1"/>
    <col min="6167" max="6400" width="9.625" style="1027"/>
    <col min="6401" max="6401" width="4.625" style="1027" customWidth="1"/>
    <col min="6402" max="6402" width="5.125" style="1027" customWidth="1"/>
    <col min="6403" max="6412" width="9.625" style="1027"/>
    <col min="6413" max="6413" width="1.5" style="1027" customWidth="1"/>
    <col min="6414" max="6414" width="4.625" style="1027" customWidth="1"/>
    <col min="6415" max="6415" width="5.125" style="1027" customWidth="1"/>
    <col min="6416" max="6421" width="9.625" style="1027"/>
    <col min="6422" max="6422" width="10.625" style="1027" customWidth="1"/>
    <col min="6423" max="6656" width="9.625" style="1027"/>
    <col min="6657" max="6657" width="4.625" style="1027" customWidth="1"/>
    <col min="6658" max="6658" width="5.125" style="1027" customWidth="1"/>
    <col min="6659" max="6668" width="9.625" style="1027"/>
    <col min="6669" max="6669" width="1.5" style="1027" customWidth="1"/>
    <col min="6670" max="6670" width="4.625" style="1027" customWidth="1"/>
    <col min="6671" max="6671" width="5.125" style="1027" customWidth="1"/>
    <col min="6672" max="6677" width="9.625" style="1027"/>
    <col min="6678" max="6678" width="10.625" style="1027" customWidth="1"/>
    <col min="6679" max="6912" width="9.625" style="1027"/>
    <col min="6913" max="6913" width="4.625" style="1027" customWidth="1"/>
    <col min="6914" max="6914" width="5.125" style="1027" customWidth="1"/>
    <col min="6915" max="6924" width="9.625" style="1027"/>
    <col min="6925" max="6925" width="1.5" style="1027" customWidth="1"/>
    <col min="6926" max="6926" width="4.625" style="1027" customWidth="1"/>
    <col min="6927" max="6927" width="5.125" style="1027" customWidth="1"/>
    <col min="6928" max="6933" width="9.625" style="1027"/>
    <col min="6934" max="6934" width="10.625" style="1027" customWidth="1"/>
    <col min="6935" max="7168" width="9.625" style="1027"/>
    <col min="7169" max="7169" width="4.625" style="1027" customWidth="1"/>
    <col min="7170" max="7170" width="5.125" style="1027" customWidth="1"/>
    <col min="7171" max="7180" width="9.625" style="1027"/>
    <col min="7181" max="7181" width="1.5" style="1027" customWidth="1"/>
    <col min="7182" max="7182" width="4.625" style="1027" customWidth="1"/>
    <col min="7183" max="7183" width="5.125" style="1027" customWidth="1"/>
    <col min="7184" max="7189" width="9.625" style="1027"/>
    <col min="7190" max="7190" width="10.625" style="1027" customWidth="1"/>
    <col min="7191" max="7424" width="9.625" style="1027"/>
    <col min="7425" max="7425" width="4.625" style="1027" customWidth="1"/>
    <col min="7426" max="7426" width="5.125" style="1027" customWidth="1"/>
    <col min="7427" max="7436" width="9.625" style="1027"/>
    <col min="7437" max="7437" width="1.5" style="1027" customWidth="1"/>
    <col min="7438" max="7438" width="4.625" style="1027" customWidth="1"/>
    <col min="7439" max="7439" width="5.125" style="1027" customWidth="1"/>
    <col min="7440" max="7445" width="9.625" style="1027"/>
    <col min="7446" max="7446" width="10.625" style="1027" customWidth="1"/>
    <col min="7447" max="7680" width="9.625" style="1027"/>
    <col min="7681" max="7681" width="4.625" style="1027" customWidth="1"/>
    <col min="7682" max="7682" width="5.125" style="1027" customWidth="1"/>
    <col min="7683" max="7692" width="9.625" style="1027"/>
    <col min="7693" max="7693" width="1.5" style="1027" customWidth="1"/>
    <col min="7694" max="7694" width="4.625" style="1027" customWidth="1"/>
    <col min="7695" max="7695" width="5.125" style="1027" customWidth="1"/>
    <col min="7696" max="7701" width="9.625" style="1027"/>
    <col min="7702" max="7702" width="10.625" style="1027" customWidth="1"/>
    <col min="7703" max="7936" width="9.625" style="1027"/>
    <col min="7937" max="7937" width="4.625" style="1027" customWidth="1"/>
    <col min="7938" max="7938" width="5.125" style="1027" customWidth="1"/>
    <col min="7939" max="7948" width="9.625" style="1027"/>
    <col min="7949" max="7949" width="1.5" style="1027" customWidth="1"/>
    <col min="7950" max="7950" width="4.625" style="1027" customWidth="1"/>
    <col min="7951" max="7951" width="5.125" style="1027" customWidth="1"/>
    <col min="7952" max="7957" width="9.625" style="1027"/>
    <col min="7958" max="7958" width="10.625" style="1027" customWidth="1"/>
    <col min="7959" max="8192" width="9.625" style="1027"/>
    <col min="8193" max="8193" width="4.625" style="1027" customWidth="1"/>
    <col min="8194" max="8194" width="5.125" style="1027" customWidth="1"/>
    <col min="8195" max="8204" width="9.625" style="1027"/>
    <col min="8205" max="8205" width="1.5" style="1027" customWidth="1"/>
    <col min="8206" max="8206" width="4.625" style="1027" customWidth="1"/>
    <col min="8207" max="8207" width="5.125" style="1027" customWidth="1"/>
    <col min="8208" max="8213" width="9.625" style="1027"/>
    <col min="8214" max="8214" width="10.625" style="1027" customWidth="1"/>
    <col min="8215" max="8448" width="9.625" style="1027"/>
    <col min="8449" max="8449" width="4.625" style="1027" customWidth="1"/>
    <col min="8450" max="8450" width="5.125" style="1027" customWidth="1"/>
    <col min="8451" max="8460" width="9.625" style="1027"/>
    <col min="8461" max="8461" width="1.5" style="1027" customWidth="1"/>
    <col min="8462" max="8462" width="4.625" style="1027" customWidth="1"/>
    <col min="8463" max="8463" width="5.125" style="1027" customWidth="1"/>
    <col min="8464" max="8469" width="9.625" style="1027"/>
    <col min="8470" max="8470" width="10.625" style="1027" customWidth="1"/>
    <col min="8471" max="8704" width="9.625" style="1027"/>
    <col min="8705" max="8705" width="4.625" style="1027" customWidth="1"/>
    <col min="8706" max="8706" width="5.125" style="1027" customWidth="1"/>
    <col min="8707" max="8716" width="9.625" style="1027"/>
    <col min="8717" max="8717" width="1.5" style="1027" customWidth="1"/>
    <col min="8718" max="8718" width="4.625" style="1027" customWidth="1"/>
    <col min="8719" max="8719" width="5.125" style="1027" customWidth="1"/>
    <col min="8720" max="8725" width="9.625" style="1027"/>
    <col min="8726" max="8726" width="10.625" style="1027" customWidth="1"/>
    <col min="8727" max="8960" width="9.625" style="1027"/>
    <col min="8961" max="8961" width="4.625" style="1027" customWidth="1"/>
    <col min="8962" max="8962" width="5.125" style="1027" customWidth="1"/>
    <col min="8963" max="8972" width="9.625" style="1027"/>
    <col min="8973" max="8973" width="1.5" style="1027" customWidth="1"/>
    <col min="8974" max="8974" width="4.625" style="1027" customWidth="1"/>
    <col min="8975" max="8975" width="5.125" style="1027" customWidth="1"/>
    <col min="8976" max="8981" width="9.625" style="1027"/>
    <col min="8982" max="8982" width="10.625" style="1027" customWidth="1"/>
    <col min="8983" max="9216" width="9.625" style="1027"/>
    <col min="9217" max="9217" width="4.625" style="1027" customWidth="1"/>
    <col min="9218" max="9218" width="5.125" style="1027" customWidth="1"/>
    <col min="9219" max="9228" width="9.625" style="1027"/>
    <col min="9229" max="9229" width="1.5" style="1027" customWidth="1"/>
    <col min="9230" max="9230" width="4.625" style="1027" customWidth="1"/>
    <col min="9231" max="9231" width="5.125" style="1027" customWidth="1"/>
    <col min="9232" max="9237" width="9.625" style="1027"/>
    <col min="9238" max="9238" width="10.625" style="1027" customWidth="1"/>
    <col min="9239" max="9472" width="9.625" style="1027"/>
    <col min="9473" max="9473" width="4.625" style="1027" customWidth="1"/>
    <col min="9474" max="9474" width="5.125" style="1027" customWidth="1"/>
    <col min="9475" max="9484" width="9.625" style="1027"/>
    <col min="9485" max="9485" width="1.5" style="1027" customWidth="1"/>
    <col min="9486" max="9486" width="4.625" style="1027" customWidth="1"/>
    <col min="9487" max="9487" width="5.125" style="1027" customWidth="1"/>
    <col min="9488" max="9493" width="9.625" style="1027"/>
    <col min="9494" max="9494" width="10.625" style="1027" customWidth="1"/>
    <col min="9495" max="9728" width="9.625" style="1027"/>
    <col min="9729" max="9729" width="4.625" style="1027" customWidth="1"/>
    <col min="9730" max="9730" width="5.125" style="1027" customWidth="1"/>
    <col min="9731" max="9740" width="9.625" style="1027"/>
    <col min="9741" max="9741" width="1.5" style="1027" customWidth="1"/>
    <col min="9742" max="9742" width="4.625" style="1027" customWidth="1"/>
    <col min="9743" max="9743" width="5.125" style="1027" customWidth="1"/>
    <col min="9744" max="9749" width="9.625" style="1027"/>
    <col min="9750" max="9750" width="10.625" style="1027" customWidth="1"/>
    <col min="9751" max="9984" width="9.625" style="1027"/>
    <col min="9985" max="9985" width="4.625" style="1027" customWidth="1"/>
    <col min="9986" max="9986" width="5.125" style="1027" customWidth="1"/>
    <col min="9987" max="9996" width="9.625" style="1027"/>
    <col min="9997" max="9997" width="1.5" style="1027" customWidth="1"/>
    <col min="9998" max="9998" width="4.625" style="1027" customWidth="1"/>
    <col min="9999" max="9999" width="5.125" style="1027" customWidth="1"/>
    <col min="10000" max="10005" width="9.625" style="1027"/>
    <col min="10006" max="10006" width="10.625" style="1027" customWidth="1"/>
    <col min="10007" max="10240" width="9.625" style="1027"/>
    <col min="10241" max="10241" width="4.625" style="1027" customWidth="1"/>
    <col min="10242" max="10242" width="5.125" style="1027" customWidth="1"/>
    <col min="10243" max="10252" width="9.625" style="1027"/>
    <col min="10253" max="10253" width="1.5" style="1027" customWidth="1"/>
    <col min="10254" max="10254" width="4.625" style="1027" customWidth="1"/>
    <col min="10255" max="10255" width="5.125" style="1027" customWidth="1"/>
    <col min="10256" max="10261" width="9.625" style="1027"/>
    <col min="10262" max="10262" width="10.625" style="1027" customWidth="1"/>
    <col min="10263" max="10496" width="9.625" style="1027"/>
    <col min="10497" max="10497" width="4.625" style="1027" customWidth="1"/>
    <col min="10498" max="10498" width="5.125" style="1027" customWidth="1"/>
    <col min="10499" max="10508" width="9.625" style="1027"/>
    <col min="10509" max="10509" width="1.5" style="1027" customWidth="1"/>
    <col min="10510" max="10510" width="4.625" style="1027" customWidth="1"/>
    <col min="10511" max="10511" width="5.125" style="1027" customWidth="1"/>
    <col min="10512" max="10517" width="9.625" style="1027"/>
    <col min="10518" max="10518" width="10.625" style="1027" customWidth="1"/>
    <col min="10519" max="10752" width="9.625" style="1027"/>
    <col min="10753" max="10753" width="4.625" style="1027" customWidth="1"/>
    <col min="10754" max="10754" width="5.125" style="1027" customWidth="1"/>
    <col min="10755" max="10764" width="9.625" style="1027"/>
    <col min="10765" max="10765" width="1.5" style="1027" customWidth="1"/>
    <col min="10766" max="10766" width="4.625" style="1027" customWidth="1"/>
    <col min="10767" max="10767" width="5.125" style="1027" customWidth="1"/>
    <col min="10768" max="10773" width="9.625" style="1027"/>
    <col min="10774" max="10774" width="10.625" style="1027" customWidth="1"/>
    <col min="10775" max="11008" width="9.625" style="1027"/>
    <col min="11009" max="11009" width="4.625" style="1027" customWidth="1"/>
    <col min="11010" max="11010" width="5.125" style="1027" customWidth="1"/>
    <col min="11011" max="11020" width="9.625" style="1027"/>
    <col min="11021" max="11021" width="1.5" style="1027" customWidth="1"/>
    <col min="11022" max="11022" width="4.625" style="1027" customWidth="1"/>
    <col min="11023" max="11023" width="5.125" style="1027" customWidth="1"/>
    <col min="11024" max="11029" width="9.625" style="1027"/>
    <col min="11030" max="11030" width="10.625" style="1027" customWidth="1"/>
    <col min="11031" max="11264" width="9.625" style="1027"/>
    <col min="11265" max="11265" width="4.625" style="1027" customWidth="1"/>
    <col min="11266" max="11266" width="5.125" style="1027" customWidth="1"/>
    <col min="11267" max="11276" width="9.625" style="1027"/>
    <col min="11277" max="11277" width="1.5" style="1027" customWidth="1"/>
    <col min="11278" max="11278" width="4.625" style="1027" customWidth="1"/>
    <col min="11279" max="11279" width="5.125" style="1027" customWidth="1"/>
    <col min="11280" max="11285" width="9.625" style="1027"/>
    <col min="11286" max="11286" width="10.625" style="1027" customWidth="1"/>
    <col min="11287" max="11520" width="9.625" style="1027"/>
    <col min="11521" max="11521" width="4.625" style="1027" customWidth="1"/>
    <col min="11522" max="11522" width="5.125" style="1027" customWidth="1"/>
    <col min="11523" max="11532" width="9.625" style="1027"/>
    <col min="11533" max="11533" width="1.5" style="1027" customWidth="1"/>
    <col min="11534" max="11534" width="4.625" style="1027" customWidth="1"/>
    <col min="11535" max="11535" width="5.125" style="1027" customWidth="1"/>
    <col min="11536" max="11541" width="9.625" style="1027"/>
    <col min="11542" max="11542" width="10.625" style="1027" customWidth="1"/>
    <col min="11543" max="11776" width="9.625" style="1027"/>
    <col min="11777" max="11777" width="4.625" style="1027" customWidth="1"/>
    <col min="11778" max="11778" width="5.125" style="1027" customWidth="1"/>
    <col min="11779" max="11788" width="9.625" style="1027"/>
    <col min="11789" max="11789" width="1.5" style="1027" customWidth="1"/>
    <col min="11790" max="11790" width="4.625" style="1027" customWidth="1"/>
    <col min="11791" max="11791" width="5.125" style="1027" customWidth="1"/>
    <col min="11792" max="11797" width="9.625" style="1027"/>
    <col min="11798" max="11798" width="10.625" style="1027" customWidth="1"/>
    <col min="11799" max="12032" width="9.625" style="1027"/>
    <col min="12033" max="12033" width="4.625" style="1027" customWidth="1"/>
    <col min="12034" max="12034" width="5.125" style="1027" customWidth="1"/>
    <col min="12035" max="12044" width="9.625" style="1027"/>
    <col min="12045" max="12045" width="1.5" style="1027" customWidth="1"/>
    <col min="12046" max="12046" width="4.625" style="1027" customWidth="1"/>
    <col min="12047" max="12047" width="5.125" style="1027" customWidth="1"/>
    <col min="12048" max="12053" width="9.625" style="1027"/>
    <col min="12054" max="12054" width="10.625" style="1027" customWidth="1"/>
    <col min="12055" max="12288" width="9.625" style="1027"/>
    <col min="12289" max="12289" width="4.625" style="1027" customWidth="1"/>
    <col min="12290" max="12290" width="5.125" style="1027" customWidth="1"/>
    <col min="12291" max="12300" width="9.625" style="1027"/>
    <col min="12301" max="12301" width="1.5" style="1027" customWidth="1"/>
    <col min="12302" max="12302" width="4.625" style="1027" customWidth="1"/>
    <col min="12303" max="12303" width="5.125" style="1027" customWidth="1"/>
    <col min="12304" max="12309" width="9.625" style="1027"/>
    <col min="12310" max="12310" width="10.625" style="1027" customWidth="1"/>
    <col min="12311" max="12544" width="9.625" style="1027"/>
    <col min="12545" max="12545" width="4.625" style="1027" customWidth="1"/>
    <col min="12546" max="12546" width="5.125" style="1027" customWidth="1"/>
    <col min="12547" max="12556" width="9.625" style="1027"/>
    <col min="12557" max="12557" width="1.5" style="1027" customWidth="1"/>
    <col min="12558" max="12558" width="4.625" style="1027" customWidth="1"/>
    <col min="12559" max="12559" width="5.125" style="1027" customWidth="1"/>
    <col min="12560" max="12565" width="9.625" style="1027"/>
    <col min="12566" max="12566" width="10.625" style="1027" customWidth="1"/>
    <col min="12567" max="12800" width="9.625" style="1027"/>
    <col min="12801" max="12801" width="4.625" style="1027" customWidth="1"/>
    <col min="12802" max="12802" width="5.125" style="1027" customWidth="1"/>
    <col min="12803" max="12812" width="9.625" style="1027"/>
    <col min="12813" max="12813" width="1.5" style="1027" customWidth="1"/>
    <col min="12814" max="12814" width="4.625" style="1027" customWidth="1"/>
    <col min="12815" max="12815" width="5.125" style="1027" customWidth="1"/>
    <col min="12816" max="12821" width="9.625" style="1027"/>
    <col min="12822" max="12822" width="10.625" style="1027" customWidth="1"/>
    <col min="12823" max="13056" width="9.625" style="1027"/>
    <col min="13057" max="13057" width="4.625" style="1027" customWidth="1"/>
    <col min="13058" max="13058" width="5.125" style="1027" customWidth="1"/>
    <col min="13059" max="13068" width="9.625" style="1027"/>
    <col min="13069" max="13069" width="1.5" style="1027" customWidth="1"/>
    <col min="13070" max="13070" width="4.625" style="1027" customWidth="1"/>
    <col min="13071" max="13071" width="5.125" style="1027" customWidth="1"/>
    <col min="13072" max="13077" width="9.625" style="1027"/>
    <col min="13078" max="13078" width="10.625" style="1027" customWidth="1"/>
    <col min="13079" max="13312" width="9.625" style="1027"/>
    <col min="13313" max="13313" width="4.625" style="1027" customWidth="1"/>
    <col min="13314" max="13314" width="5.125" style="1027" customWidth="1"/>
    <col min="13315" max="13324" width="9.625" style="1027"/>
    <col min="13325" max="13325" width="1.5" style="1027" customWidth="1"/>
    <col min="13326" max="13326" width="4.625" style="1027" customWidth="1"/>
    <col min="13327" max="13327" width="5.125" style="1027" customWidth="1"/>
    <col min="13328" max="13333" width="9.625" style="1027"/>
    <col min="13334" max="13334" width="10.625" style="1027" customWidth="1"/>
    <col min="13335" max="13568" width="9.625" style="1027"/>
    <col min="13569" max="13569" width="4.625" style="1027" customWidth="1"/>
    <col min="13570" max="13570" width="5.125" style="1027" customWidth="1"/>
    <col min="13571" max="13580" width="9.625" style="1027"/>
    <col min="13581" max="13581" width="1.5" style="1027" customWidth="1"/>
    <col min="13582" max="13582" width="4.625" style="1027" customWidth="1"/>
    <col min="13583" max="13583" width="5.125" style="1027" customWidth="1"/>
    <col min="13584" max="13589" width="9.625" style="1027"/>
    <col min="13590" max="13590" width="10.625" style="1027" customWidth="1"/>
    <col min="13591" max="13824" width="9.625" style="1027"/>
    <col min="13825" max="13825" width="4.625" style="1027" customWidth="1"/>
    <col min="13826" max="13826" width="5.125" style="1027" customWidth="1"/>
    <col min="13827" max="13836" width="9.625" style="1027"/>
    <col min="13837" max="13837" width="1.5" style="1027" customWidth="1"/>
    <col min="13838" max="13838" width="4.625" style="1027" customWidth="1"/>
    <col min="13839" max="13839" width="5.125" style="1027" customWidth="1"/>
    <col min="13840" max="13845" width="9.625" style="1027"/>
    <col min="13846" max="13846" width="10.625" style="1027" customWidth="1"/>
    <col min="13847" max="14080" width="9.625" style="1027"/>
    <col min="14081" max="14081" width="4.625" style="1027" customWidth="1"/>
    <col min="14082" max="14082" width="5.125" style="1027" customWidth="1"/>
    <col min="14083" max="14092" width="9.625" style="1027"/>
    <col min="14093" max="14093" width="1.5" style="1027" customWidth="1"/>
    <col min="14094" max="14094" width="4.625" style="1027" customWidth="1"/>
    <col min="14095" max="14095" width="5.125" style="1027" customWidth="1"/>
    <col min="14096" max="14101" width="9.625" style="1027"/>
    <col min="14102" max="14102" width="10.625" style="1027" customWidth="1"/>
    <col min="14103" max="14336" width="9.625" style="1027"/>
    <col min="14337" max="14337" width="4.625" style="1027" customWidth="1"/>
    <col min="14338" max="14338" width="5.125" style="1027" customWidth="1"/>
    <col min="14339" max="14348" width="9.625" style="1027"/>
    <col min="14349" max="14349" width="1.5" style="1027" customWidth="1"/>
    <col min="14350" max="14350" width="4.625" style="1027" customWidth="1"/>
    <col min="14351" max="14351" width="5.125" style="1027" customWidth="1"/>
    <col min="14352" max="14357" width="9.625" style="1027"/>
    <col min="14358" max="14358" width="10.625" style="1027" customWidth="1"/>
    <col min="14359" max="14592" width="9.625" style="1027"/>
    <col min="14593" max="14593" width="4.625" style="1027" customWidth="1"/>
    <col min="14594" max="14594" width="5.125" style="1027" customWidth="1"/>
    <col min="14595" max="14604" width="9.625" style="1027"/>
    <col min="14605" max="14605" width="1.5" style="1027" customWidth="1"/>
    <col min="14606" max="14606" width="4.625" style="1027" customWidth="1"/>
    <col min="14607" max="14607" width="5.125" style="1027" customWidth="1"/>
    <col min="14608" max="14613" width="9.625" style="1027"/>
    <col min="14614" max="14614" width="10.625" style="1027" customWidth="1"/>
    <col min="14615" max="14848" width="9.625" style="1027"/>
    <col min="14849" max="14849" width="4.625" style="1027" customWidth="1"/>
    <col min="14850" max="14850" width="5.125" style="1027" customWidth="1"/>
    <col min="14851" max="14860" width="9.625" style="1027"/>
    <col min="14861" max="14861" width="1.5" style="1027" customWidth="1"/>
    <col min="14862" max="14862" width="4.625" style="1027" customWidth="1"/>
    <col min="14863" max="14863" width="5.125" style="1027" customWidth="1"/>
    <col min="14864" max="14869" width="9.625" style="1027"/>
    <col min="14870" max="14870" width="10.625" style="1027" customWidth="1"/>
    <col min="14871" max="15104" width="9.625" style="1027"/>
    <col min="15105" max="15105" width="4.625" style="1027" customWidth="1"/>
    <col min="15106" max="15106" width="5.125" style="1027" customWidth="1"/>
    <col min="15107" max="15116" width="9.625" style="1027"/>
    <col min="15117" max="15117" width="1.5" style="1027" customWidth="1"/>
    <col min="15118" max="15118" width="4.625" style="1027" customWidth="1"/>
    <col min="15119" max="15119" width="5.125" style="1027" customWidth="1"/>
    <col min="15120" max="15125" width="9.625" style="1027"/>
    <col min="15126" max="15126" width="10.625" style="1027" customWidth="1"/>
    <col min="15127" max="15360" width="9.625" style="1027"/>
    <col min="15361" max="15361" width="4.625" style="1027" customWidth="1"/>
    <col min="15362" max="15362" width="5.125" style="1027" customWidth="1"/>
    <col min="15363" max="15372" width="9.625" style="1027"/>
    <col min="15373" max="15373" width="1.5" style="1027" customWidth="1"/>
    <col min="15374" max="15374" width="4.625" style="1027" customWidth="1"/>
    <col min="15375" max="15375" width="5.125" style="1027" customWidth="1"/>
    <col min="15376" max="15381" width="9.625" style="1027"/>
    <col min="15382" max="15382" width="10.625" style="1027" customWidth="1"/>
    <col min="15383" max="15616" width="9.625" style="1027"/>
    <col min="15617" max="15617" width="4.625" style="1027" customWidth="1"/>
    <col min="15618" max="15618" width="5.125" style="1027" customWidth="1"/>
    <col min="15619" max="15628" width="9.625" style="1027"/>
    <col min="15629" max="15629" width="1.5" style="1027" customWidth="1"/>
    <col min="15630" max="15630" width="4.625" style="1027" customWidth="1"/>
    <col min="15631" max="15631" width="5.125" style="1027" customWidth="1"/>
    <col min="15632" max="15637" width="9.625" style="1027"/>
    <col min="15638" max="15638" width="10.625" style="1027" customWidth="1"/>
    <col min="15639" max="15872" width="9.625" style="1027"/>
    <col min="15873" max="15873" width="4.625" style="1027" customWidth="1"/>
    <col min="15874" max="15874" width="5.125" style="1027" customWidth="1"/>
    <col min="15875" max="15884" width="9.625" style="1027"/>
    <col min="15885" max="15885" width="1.5" style="1027" customWidth="1"/>
    <col min="15886" max="15886" width="4.625" style="1027" customWidth="1"/>
    <col min="15887" max="15887" width="5.125" style="1027" customWidth="1"/>
    <col min="15888" max="15893" width="9.625" style="1027"/>
    <col min="15894" max="15894" width="10.625" style="1027" customWidth="1"/>
    <col min="15895" max="16128" width="9.625" style="1027"/>
    <col min="16129" max="16129" width="4.625" style="1027" customWidth="1"/>
    <col min="16130" max="16130" width="5.125" style="1027" customWidth="1"/>
    <col min="16131" max="16140" width="9.625" style="1027"/>
    <col min="16141" max="16141" width="1.5" style="1027" customWidth="1"/>
    <col min="16142" max="16142" width="4.625" style="1027" customWidth="1"/>
    <col min="16143" max="16143" width="5.125" style="1027" customWidth="1"/>
    <col min="16144" max="16149" width="9.625" style="1027"/>
    <col min="16150" max="16150" width="10.625" style="1027" customWidth="1"/>
    <col min="16151" max="16384" width="9.625" style="1027"/>
  </cols>
  <sheetData>
    <row r="1" spans="1:31" ht="26.25" customHeight="1" thickBot="1">
      <c r="A1" s="1020" t="s">
        <v>36</v>
      </c>
      <c r="B1" s="1021"/>
      <c r="C1" s="1022"/>
      <c r="D1" s="1023"/>
      <c r="E1" s="1024"/>
      <c r="F1" s="1024"/>
      <c r="G1" s="1025"/>
      <c r="H1" s="1026" t="str">
        <f>'Ⅲ-13-1-1'!F3</f>
        <v>令和５年１月～令和５年１２月　　単位：トン</v>
      </c>
      <c r="I1" s="1026"/>
      <c r="J1" s="1026"/>
      <c r="K1" s="1026"/>
      <c r="L1" s="1026"/>
      <c r="M1" s="1025"/>
      <c r="N1" s="1021"/>
      <c r="O1" s="1021"/>
      <c r="P1" s="1025"/>
      <c r="Q1" s="1025"/>
      <c r="R1" s="1026" t="str">
        <f>H1</f>
        <v>令和５年１月～令和５年１２月　　単位：トン</v>
      </c>
      <c r="S1" s="1026"/>
      <c r="T1" s="1026"/>
      <c r="U1" s="1026"/>
      <c r="V1" s="1026"/>
    </row>
    <row r="2" spans="1:31" ht="18" customHeight="1">
      <c r="A2" s="1028"/>
      <c r="B2" s="1029" t="s">
        <v>37</v>
      </c>
      <c r="C2" s="1030" t="s">
        <v>5</v>
      </c>
      <c r="D2" s="1031" t="s">
        <v>38</v>
      </c>
      <c r="E2" s="1032" t="s">
        <v>39</v>
      </c>
      <c r="F2" s="1033" t="s">
        <v>40</v>
      </c>
      <c r="G2" s="1031" t="s">
        <v>41</v>
      </c>
      <c r="H2" s="1031" t="s">
        <v>42</v>
      </c>
      <c r="I2" s="1034" t="s">
        <v>43</v>
      </c>
      <c r="J2" s="1008" t="s">
        <v>940</v>
      </c>
      <c r="K2" s="1031" t="s">
        <v>45</v>
      </c>
      <c r="L2" s="1035" t="s">
        <v>46</v>
      </c>
      <c r="M2" s="1025"/>
      <c r="N2" s="1028"/>
      <c r="O2" s="1029" t="s">
        <v>37</v>
      </c>
      <c r="P2" s="1008" t="s">
        <v>47</v>
      </c>
      <c r="Q2" s="1009" t="s">
        <v>48</v>
      </c>
      <c r="R2" s="1010" t="s">
        <v>49</v>
      </c>
      <c r="S2" s="1011" t="s">
        <v>50</v>
      </c>
      <c r="T2" s="1008" t="s">
        <v>51</v>
      </c>
      <c r="U2" s="1012" t="s">
        <v>52</v>
      </c>
      <c r="V2" s="1013" t="s">
        <v>20</v>
      </c>
      <c r="Y2" s="1027" t="s">
        <v>878</v>
      </c>
    </row>
    <row r="3" spans="1:31" ht="18" customHeight="1" thickBot="1">
      <c r="A3" s="1036" t="s">
        <v>13</v>
      </c>
      <c r="B3" s="1037"/>
      <c r="C3" s="1038"/>
      <c r="D3" s="1039"/>
      <c r="E3" s="1040"/>
      <c r="F3" s="1041"/>
      <c r="G3" s="1039"/>
      <c r="H3" s="1039"/>
      <c r="I3" s="1042"/>
      <c r="J3" s="1043"/>
      <c r="K3" s="1039"/>
      <c r="L3" s="1044"/>
      <c r="M3" s="1025"/>
      <c r="N3" s="1036" t="s">
        <v>13</v>
      </c>
      <c r="O3" s="1037"/>
      <c r="P3" s="1014"/>
      <c r="Q3" s="1015"/>
      <c r="R3" s="1016"/>
      <c r="S3" s="1017"/>
      <c r="T3" s="1014"/>
      <c r="U3" s="1018"/>
      <c r="V3" s="1019"/>
      <c r="Y3" s="1045" t="s">
        <v>53</v>
      </c>
      <c r="Z3" s="1045" t="s">
        <v>54</v>
      </c>
      <c r="AA3" s="1045" t="s">
        <v>879</v>
      </c>
      <c r="AB3" s="1045" t="s">
        <v>55</v>
      </c>
      <c r="AC3" s="1045" t="s">
        <v>56</v>
      </c>
      <c r="AD3" s="1045" t="s">
        <v>880</v>
      </c>
      <c r="AE3" s="1045" t="s">
        <v>57</v>
      </c>
    </row>
    <row r="4" spans="1:31" ht="18" customHeight="1">
      <c r="A4" s="1046" t="s">
        <v>15</v>
      </c>
      <c r="B4" s="1047" t="s">
        <v>58</v>
      </c>
      <c r="C4" s="925">
        <v>0</v>
      </c>
      <c r="D4" s="926">
        <v>160312</v>
      </c>
      <c r="E4" s="927">
        <v>0</v>
      </c>
      <c r="F4" s="928">
        <v>3949</v>
      </c>
      <c r="G4" s="926">
        <v>17082</v>
      </c>
      <c r="H4" s="926">
        <v>37653</v>
      </c>
      <c r="I4" s="929">
        <v>0</v>
      </c>
      <c r="J4" s="925">
        <v>0</v>
      </c>
      <c r="K4" s="926">
        <v>184305</v>
      </c>
      <c r="L4" s="930">
        <v>138228</v>
      </c>
      <c r="M4" s="931"/>
      <c r="N4" s="1046" t="s">
        <v>15</v>
      </c>
      <c r="O4" s="1047" t="s">
        <v>58</v>
      </c>
      <c r="P4" s="925">
        <v>0</v>
      </c>
      <c r="Q4" s="926">
        <v>853</v>
      </c>
      <c r="R4" s="932">
        <v>62</v>
      </c>
      <c r="S4" s="927">
        <v>1085</v>
      </c>
      <c r="T4" s="925">
        <v>6179</v>
      </c>
      <c r="U4" s="933">
        <v>0</v>
      </c>
      <c r="V4" s="934">
        <f>SUM(C4:U4)</f>
        <v>549708</v>
      </c>
      <c r="X4" s="1048"/>
      <c r="Y4" s="1048">
        <f t="shared" ref="Y4:Y41" si="0">SUM(C4:E4)</f>
        <v>160312</v>
      </c>
      <c r="Z4" s="1048">
        <f>SUM(F4:I4)</f>
        <v>58684</v>
      </c>
      <c r="AA4" s="1048">
        <f t="shared" ref="AA4:AA41" si="1">SUM(J4:L4)</f>
        <v>322533</v>
      </c>
      <c r="AB4" s="1048">
        <f t="shared" ref="AB4:AB41" si="2">SUM(P4:R4)</f>
        <v>915</v>
      </c>
      <c r="AC4" s="1048">
        <f t="shared" ref="AC4:AC41" si="3">SUM(S4)</f>
        <v>1085</v>
      </c>
      <c r="AD4" s="1048">
        <f t="shared" ref="AD4:AD41" si="4">SUM(T4:U4)</f>
        <v>6179</v>
      </c>
      <c r="AE4" s="1048">
        <f>SUM(Y4:AD4)</f>
        <v>549708</v>
      </c>
    </row>
    <row r="5" spans="1:31" ht="18" customHeight="1">
      <c r="A5" s="1046"/>
      <c r="B5" s="1049" t="s">
        <v>59</v>
      </c>
      <c r="C5" s="935">
        <v>1475</v>
      </c>
      <c r="D5" s="936">
        <v>21169</v>
      </c>
      <c r="E5" s="937">
        <v>0</v>
      </c>
      <c r="F5" s="938">
        <v>0</v>
      </c>
      <c r="G5" s="936">
        <v>0</v>
      </c>
      <c r="H5" s="936">
        <v>1506</v>
      </c>
      <c r="I5" s="939">
        <v>0</v>
      </c>
      <c r="J5" s="935">
        <v>0</v>
      </c>
      <c r="K5" s="936">
        <v>72131</v>
      </c>
      <c r="L5" s="940">
        <v>13471</v>
      </c>
      <c r="M5" s="931"/>
      <c r="N5" s="1046"/>
      <c r="O5" s="1049" t="s">
        <v>59</v>
      </c>
      <c r="P5" s="935">
        <v>0</v>
      </c>
      <c r="Q5" s="936">
        <v>0</v>
      </c>
      <c r="R5" s="941">
        <v>45</v>
      </c>
      <c r="S5" s="937">
        <v>13</v>
      </c>
      <c r="T5" s="935">
        <v>0</v>
      </c>
      <c r="U5" s="942">
        <v>2640</v>
      </c>
      <c r="V5" s="934">
        <f>SUM(C5:U5)</f>
        <v>112450</v>
      </c>
      <c r="X5" s="1048"/>
      <c r="Y5" s="1048">
        <f t="shared" si="0"/>
        <v>22644</v>
      </c>
      <c r="Z5" s="1048">
        <f>SUM(F5:I5)</f>
        <v>1506</v>
      </c>
      <c r="AA5" s="1048">
        <f t="shared" si="1"/>
        <v>85602</v>
      </c>
      <c r="AB5" s="1048">
        <f t="shared" si="2"/>
        <v>45</v>
      </c>
      <c r="AC5" s="1048">
        <f t="shared" si="3"/>
        <v>13</v>
      </c>
      <c r="AD5" s="1048">
        <f t="shared" si="4"/>
        <v>2640</v>
      </c>
      <c r="AE5" s="1048">
        <f t="shared" ref="AE5:AE41" si="5">SUM(Y5:AD5)</f>
        <v>112450</v>
      </c>
    </row>
    <row r="6" spans="1:31" ht="18" customHeight="1">
      <c r="A6" s="1046"/>
      <c r="B6" s="1049" t="s">
        <v>60</v>
      </c>
      <c r="C6" s="935">
        <v>0</v>
      </c>
      <c r="D6" s="936">
        <v>1050866</v>
      </c>
      <c r="E6" s="937">
        <v>0</v>
      </c>
      <c r="F6" s="938">
        <v>0</v>
      </c>
      <c r="G6" s="936">
        <v>0</v>
      </c>
      <c r="H6" s="936">
        <v>93915</v>
      </c>
      <c r="I6" s="939">
        <v>0</v>
      </c>
      <c r="J6" s="935">
        <v>7246</v>
      </c>
      <c r="K6" s="936">
        <v>305842</v>
      </c>
      <c r="L6" s="940">
        <v>378860</v>
      </c>
      <c r="M6" s="931"/>
      <c r="N6" s="1046"/>
      <c r="O6" s="1049" t="s">
        <v>60</v>
      </c>
      <c r="P6" s="935">
        <v>0</v>
      </c>
      <c r="Q6" s="936">
        <v>0</v>
      </c>
      <c r="R6" s="941">
        <v>6000</v>
      </c>
      <c r="S6" s="937">
        <v>5292</v>
      </c>
      <c r="T6" s="935">
        <v>395</v>
      </c>
      <c r="U6" s="942">
        <v>0</v>
      </c>
      <c r="V6" s="934">
        <f>SUM(C6:U6)</f>
        <v>1848416</v>
      </c>
      <c r="X6" s="1048"/>
      <c r="Y6" s="1048">
        <f t="shared" si="0"/>
        <v>1050866</v>
      </c>
      <c r="Z6" s="1048">
        <f>SUM(F6:I6)</f>
        <v>93915</v>
      </c>
      <c r="AA6" s="1048">
        <f t="shared" si="1"/>
        <v>691948</v>
      </c>
      <c r="AB6" s="1048">
        <f t="shared" si="2"/>
        <v>6000</v>
      </c>
      <c r="AC6" s="1048">
        <f t="shared" si="3"/>
        <v>5292</v>
      </c>
      <c r="AD6" s="1048">
        <f t="shared" si="4"/>
        <v>395</v>
      </c>
      <c r="AE6" s="1048">
        <f t="shared" si="5"/>
        <v>1848416</v>
      </c>
    </row>
    <row r="7" spans="1:31" ht="18" customHeight="1" thickBot="1">
      <c r="A7" s="1046"/>
      <c r="B7" s="1049" t="s">
        <v>61</v>
      </c>
      <c r="C7" s="943">
        <v>0</v>
      </c>
      <c r="D7" s="944">
        <v>28432</v>
      </c>
      <c r="E7" s="945">
        <v>0</v>
      </c>
      <c r="F7" s="946">
        <v>0</v>
      </c>
      <c r="G7" s="944">
        <v>0</v>
      </c>
      <c r="H7" s="944">
        <v>3732</v>
      </c>
      <c r="I7" s="947">
        <v>0</v>
      </c>
      <c r="J7" s="943">
        <v>0</v>
      </c>
      <c r="K7" s="944">
        <v>23701</v>
      </c>
      <c r="L7" s="948">
        <v>0</v>
      </c>
      <c r="M7" s="931"/>
      <c r="N7" s="1046"/>
      <c r="O7" s="1049" t="s">
        <v>61</v>
      </c>
      <c r="P7" s="949">
        <v>0</v>
      </c>
      <c r="Q7" s="950">
        <v>0</v>
      </c>
      <c r="R7" s="951">
        <v>177</v>
      </c>
      <c r="S7" s="952">
        <v>396</v>
      </c>
      <c r="T7" s="949">
        <v>0</v>
      </c>
      <c r="U7" s="953">
        <v>0</v>
      </c>
      <c r="V7" s="954">
        <f>SUM(C7:U7)</f>
        <v>56438</v>
      </c>
      <c r="X7" s="1048"/>
      <c r="Y7" s="1048">
        <f t="shared" si="0"/>
        <v>28432</v>
      </c>
      <c r="Z7" s="1048">
        <f t="shared" ref="Z7:Z40" si="6">SUM(F7:I7)</f>
        <v>3732</v>
      </c>
      <c r="AA7" s="1048">
        <f t="shared" si="1"/>
        <v>23701</v>
      </c>
      <c r="AB7" s="1048">
        <f t="shared" si="2"/>
        <v>177</v>
      </c>
      <c r="AC7" s="1048">
        <f t="shared" si="3"/>
        <v>396</v>
      </c>
      <c r="AD7" s="1048">
        <f t="shared" si="4"/>
        <v>0</v>
      </c>
      <c r="AE7" s="1048">
        <f t="shared" si="5"/>
        <v>56438</v>
      </c>
    </row>
    <row r="8" spans="1:31" ht="18" customHeight="1" thickTop="1" thickBot="1">
      <c r="A8" s="1046"/>
      <c r="B8" s="1050" t="s">
        <v>62</v>
      </c>
      <c r="C8" s="955">
        <f>SUM(C4:C7)</f>
        <v>1475</v>
      </c>
      <c r="D8" s="956">
        <f>SUM(D4:D7)</f>
        <v>1260779</v>
      </c>
      <c r="E8" s="957">
        <f>SUM(E4:E7)</f>
        <v>0</v>
      </c>
      <c r="F8" s="958">
        <f t="shared" ref="F8:L8" si="7">SUM(F4:F7)</f>
        <v>3949</v>
      </c>
      <c r="G8" s="956">
        <f t="shared" si="7"/>
        <v>17082</v>
      </c>
      <c r="H8" s="956">
        <f t="shared" si="7"/>
        <v>136806</v>
      </c>
      <c r="I8" s="959">
        <f t="shared" si="7"/>
        <v>0</v>
      </c>
      <c r="J8" s="955">
        <f t="shared" si="7"/>
        <v>7246</v>
      </c>
      <c r="K8" s="956">
        <f t="shared" si="7"/>
        <v>585979</v>
      </c>
      <c r="L8" s="960">
        <f t="shared" si="7"/>
        <v>530559</v>
      </c>
      <c r="M8" s="931"/>
      <c r="N8" s="1046"/>
      <c r="O8" s="1050" t="s">
        <v>62</v>
      </c>
      <c r="P8" s="961">
        <f t="shared" ref="P8:U8" si="8">SUM(P4:P7)</f>
        <v>0</v>
      </c>
      <c r="Q8" s="962">
        <f t="shared" si="8"/>
        <v>853</v>
      </c>
      <c r="R8" s="963">
        <f t="shared" si="8"/>
        <v>6284</v>
      </c>
      <c r="S8" s="964">
        <f t="shared" si="8"/>
        <v>6786</v>
      </c>
      <c r="T8" s="961">
        <f t="shared" si="8"/>
        <v>6574</v>
      </c>
      <c r="U8" s="965">
        <f t="shared" si="8"/>
        <v>2640</v>
      </c>
      <c r="V8" s="966">
        <f t="shared" ref="V8:V13" si="9">SUM(C8:U8)</f>
        <v>2567012</v>
      </c>
      <c r="X8" s="1048"/>
      <c r="Y8" s="1048">
        <f t="shared" si="0"/>
        <v>1262254</v>
      </c>
      <c r="Z8" s="1048">
        <f t="shared" si="6"/>
        <v>157837</v>
      </c>
      <c r="AA8" s="1048">
        <f t="shared" si="1"/>
        <v>1123784</v>
      </c>
      <c r="AB8" s="1048">
        <f t="shared" si="2"/>
        <v>7137</v>
      </c>
      <c r="AC8" s="1048">
        <f t="shared" si="3"/>
        <v>6786</v>
      </c>
      <c r="AD8" s="1048">
        <f t="shared" si="4"/>
        <v>9214</v>
      </c>
      <c r="AE8" s="1048">
        <f t="shared" si="5"/>
        <v>2567012</v>
      </c>
    </row>
    <row r="9" spans="1:31" ht="18" customHeight="1">
      <c r="A9" s="1051" t="s">
        <v>21</v>
      </c>
      <c r="B9" s="1052" t="s">
        <v>58</v>
      </c>
      <c r="C9" s="925">
        <v>0</v>
      </c>
      <c r="D9" s="926">
        <v>29687</v>
      </c>
      <c r="E9" s="927">
        <v>0</v>
      </c>
      <c r="F9" s="928">
        <v>0</v>
      </c>
      <c r="G9" s="926">
        <v>0</v>
      </c>
      <c r="H9" s="926">
        <v>0</v>
      </c>
      <c r="I9" s="929">
        <v>2962</v>
      </c>
      <c r="J9" s="925">
        <v>0</v>
      </c>
      <c r="K9" s="926">
        <v>163911</v>
      </c>
      <c r="L9" s="930">
        <v>56654</v>
      </c>
      <c r="M9" s="931"/>
      <c r="N9" s="1051" t="s">
        <v>21</v>
      </c>
      <c r="O9" s="1052" t="s">
        <v>58</v>
      </c>
      <c r="P9" s="925">
        <v>3186</v>
      </c>
      <c r="Q9" s="926">
        <v>23694</v>
      </c>
      <c r="R9" s="932">
        <v>80354</v>
      </c>
      <c r="S9" s="927">
        <v>379</v>
      </c>
      <c r="T9" s="925">
        <v>1498</v>
      </c>
      <c r="U9" s="933">
        <v>0</v>
      </c>
      <c r="V9" s="934">
        <f t="shared" si="9"/>
        <v>362325</v>
      </c>
      <c r="X9" s="1048"/>
      <c r="Y9" s="1048">
        <f t="shared" si="0"/>
        <v>29687</v>
      </c>
      <c r="Z9" s="1048">
        <f t="shared" si="6"/>
        <v>2962</v>
      </c>
      <c r="AA9" s="1048">
        <f t="shared" si="1"/>
        <v>220565</v>
      </c>
      <c r="AB9" s="1048">
        <f t="shared" si="2"/>
        <v>107234</v>
      </c>
      <c r="AC9" s="1048">
        <f t="shared" si="3"/>
        <v>379</v>
      </c>
      <c r="AD9" s="1048">
        <f t="shared" si="4"/>
        <v>1498</v>
      </c>
      <c r="AE9" s="1048">
        <f t="shared" si="5"/>
        <v>362325</v>
      </c>
    </row>
    <row r="10" spans="1:31" ht="18" customHeight="1">
      <c r="A10" s="1046"/>
      <c r="B10" s="1053" t="s">
        <v>59</v>
      </c>
      <c r="C10" s="935">
        <v>500</v>
      </c>
      <c r="D10" s="936">
        <v>3494</v>
      </c>
      <c r="E10" s="937">
        <v>9584</v>
      </c>
      <c r="F10" s="938">
        <v>36961</v>
      </c>
      <c r="G10" s="936">
        <v>0</v>
      </c>
      <c r="H10" s="936">
        <v>0</v>
      </c>
      <c r="I10" s="939">
        <v>827</v>
      </c>
      <c r="J10" s="935">
        <v>0</v>
      </c>
      <c r="K10" s="936">
        <v>2066</v>
      </c>
      <c r="L10" s="940">
        <v>1874</v>
      </c>
      <c r="M10" s="931"/>
      <c r="N10" s="1046"/>
      <c r="O10" s="1053" t="s">
        <v>59</v>
      </c>
      <c r="P10" s="935">
        <v>9520</v>
      </c>
      <c r="Q10" s="936">
        <v>3918</v>
      </c>
      <c r="R10" s="941">
        <v>2815</v>
      </c>
      <c r="S10" s="937">
        <v>0</v>
      </c>
      <c r="T10" s="935">
        <v>0</v>
      </c>
      <c r="U10" s="942">
        <v>0</v>
      </c>
      <c r="V10" s="934">
        <f t="shared" si="9"/>
        <v>71559</v>
      </c>
      <c r="X10" s="1048"/>
      <c r="Y10" s="1048">
        <f t="shared" si="0"/>
        <v>13578</v>
      </c>
      <c r="Z10" s="1048">
        <f t="shared" si="6"/>
        <v>37788</v>
      </c>
      <c r="AA10" s="1048">
        <f t="shared" si="1"/>
        <v>3940</v>
      </c>
      <c r="AB10" s="1048">
        <f t="shared" si="2"/>
        <v>16253</v>
      </c>
      <c r="AC10" s="1048">
        <f t="shared" si="3"/>
        <v>0</v>
      </c>
      <c r="AD10" s="1048">
        <f t="shared" si="4"/>
        <v>0</v>
      </c>
      <c r="AE10" s="1048">
        <f t="shared" si="5"/>
        <v>71559</v>
      </c>
    </row>
    <row r="11" spans="1:31" ht="18" customHeight="1">
      <c r="A11" s="1046"/>
      <c r="B11" s="1053" t="s">
        <v>60</v>
      </c>
      <c r="C11" s="935">
        <v>0</v>
      </c>
      <c r="D11" s="936">
        <v>1602711</v>
      </c>
      <c r="E11" s="937">
        <v>0</v>
      </c>
      <c r="F11" s="938">
        <v>11027</v>
      </c>
      <c r="G11" s="936">
        <v>0</v>
      </c>
      <c r="H11" s="936">
        <v>0</v>
      </c>
      <c r="I11" s="939">
        <v>396828</v>
      </c>
      <c r="J11" s="935">
        <v>0</v>
      </c>
      <c r="K11" s="936">
        <v>159684</v>
      </c>
      <c r="L11" s="940">
        <v>1095935</v>
      </c>
      <c r="M11" s="931"/>
      <c r="N11" s="1046"/>
      <c r="O11" s="1053" t="s">
        <v>60</v>
      </c>
      <c r="P11" s="935">
        <v>0</v>
      </c>
      <c r="Q11" s="936">
        <v>0</v>
      </c>
      <c r="R11" s="941">
        <v>405334</v>
      </c>
      <c r="S11" s="937">
        <v>98368</v>
      </c>
      <c r="T11" s="935">
        <v>837189</v>
      </c>
      <c r="U11" s="942">
        <v>135343</v>
      </c>
      <c r="V11" s="934">
        <f>SUM(C11:U11)</f>
        <v>4742419</v>
      </c>
      <c r="X11" s="1048"/>
      <c r="Y11" s="1048">
        <f t="shared" si="0"/>
        <v>1602711</v>
      </c>
      <c r="Z11" s="1048">
        <f t="shared" si="6"/>
        <v>407855</v>
      </c>
      <c r="AA11" s="1048">
        <f t="shared" si="1"/>
        <v>1255619</v>
      </c>
      <c r="AB11" s="1048">
        <f t="shared" si="2"/>
        <v>405334</v>
      </c>
      <c r="AC11" s="1048">
        <f t="shared" si="3"/>
        <v>98368</v>
      </c>
      <c r="AD11" s="1048">
        <f t="shared" si="4"/>
        <v>972532</v>
      </c>
      <c r="AE11" s="1048">
        <f t="shared" si="5"/>
        <v>4742419</v>
      </c>
    </row>
    <row r="12" spans="1:31" ht="18" customHeight="1" thickBot="1">
      <c r="A12" s="1046"/>
      <c r="B12" s="1053" t="s">
        <v>61</v>
      </c>
      <c r="C12" s="943">
        <v>0</v>
      </c>
      <c r="D12" s="944">
        <v>207</v>
      </c>
      <c r="E12" s="945">
        <v>14049</v>
      </c>
      <c r="F12" s="946">
        <v>25092</v>
      </c>
      <c r="G12" s="944">
        <v>0</v>
      </c>
      <c r="H12" s="944">
        <v>3767</v>
      </c>
      <c r="I12" s="947">
        <v>7960</v>
      </c>
      <c r="J12" s="943">
        <v>0</v>
      </c>
      <c r="K12" s="944">
        <v>1593</v>
      </c>
      <c r="L12" s="948">
        <v>9992</v>
      </c>
      <c r="M12" s="931"/>
      <c r="N12" s="1046"/>
      <c r="O12" s="1053" t="s">
        <v>61</v>
      </c>
      <c r="P12" s="949">
        <v>153382</v>
      </c>
      <c r="Q12" s="950">
        <v>0</v>
      </c>
      <c r="R12" s="951">
        <v>13862</v>
      </c>
      <c r="S12" s="952">
        <v>6693</v>
      </c>
      <c r="T12" s="949">
        <v>0</v>
      </c>
      <c r="U12" s="953">
        <v>0</v>
      </c>
      <c r="V12" s="954">
        <f>SUM(C12:U12)</f>
        <v>236597</v>
      </c>
      <c r="X12" s="1048"/>
      <c r="Y12" s="1048">
        <f t="shared" si="0"/>
        <v>14256</v>
      </c>
      <c r="Z12" s="1048">
        <f t="shared" si="6"/>
        <v>36819</v>
      </c>
      <c r="AA12" s="1048">
        <f t="shared" si="1"/>
        <v>11585</v>
      </c>
      <c r="AB12" s="1048">
        <f t="shared" si="2"/>
        <v>167244</v>
      </c>
      <c r="AC12" s="1048">
        <f t="shared" si="3"/>
        <v>6693</v>
      </c>
      <c r="AD12" s="1048">
        <f t="shared" si="4"/>
        <v>0</v>
      </c>
      <c r="AE12" s="1048">
        <f t="shared" si="5"/>
        <v>236597</v>
      </c>
    </row>
    <row r="13" spans="1:31" ht="18" customHeight="1" thickTop="1" thickBot="1">
      <c r="A13" s="1046"/>
      <c r="B13" s="1054" t="s">
        <v>62</v>
      </c>
      <c r="C13" s="955">
        <f>SUM(C9:C12)</f>
        <v>500</v>
      </c>
      <c r="D13" s="956">
        <f>SUM(D9:D12)</f>
        <v>1636099</v>
      </c>
      <c r="E13" s="957">
        <f t="shared" ref="E13:L13" si="10">SUM(E9:E12)</f>
        <v>23633</v>
      </c>
      <c r="F13" s="958">
        <f t="shared" si="10"/>
        <v>73080</v>
      </c>
      <c r="G13" s="956">
        <f t="shared" si="10"/>
        <v>0</v>
      </c>
      <c r="H13" s="956">
        <f t="shared" si="10"/>
        <v>3767</v>
      </c>
      <c r="I13" s="959">
        <f t="shared" si="10"/>
        <v>408577</v>
      </c>
      <c r="J13" s="955">
        <f t="shared" si="10"/>
        <v>0</v>
      </c>
      <c r="K13" s="956">
        <f t="shared" si="10"/>
        <v>327254</v>
      </c>
      <c r="L13" s="960">
        <f t="shared" si="10"/>
        <v>1164455</v>
      </c>
      <c r="M13" s="931"/>
      <c r="N13" s="1055"/>
      <c r="O13" s="1056" t="s">
        <v>62</v>
      </c>
      <c r="P13" s="961">
        <f t="shared" ref="P13:U13" si="11">SUM(P9:P12)</f>
        <v>166088</v>
      </c>
      <c r="Q13" s="962">
        <f t="shared" si="11"/>
        <v>27612</v>
      </c>
      <c r="R13" s="963">
        <f t="shared" si="11"/>
        <v>502365</v>
      </c>
      <c r="S13" s="964">
        <f t="shared" si="11"/>
        <v>105440</v>
      </c>
      <c r="T13" s="961">
        <f t="shared" si="11"/>
        <v>838687</v>
      </c>
      <c r="U13" s="965">
        <f t="shared" si="11"/>
        <v>135343</v>
      </c>
      <c r="V13" s="966">
        <f t="shared" si="9"/>
        <v>5412900</v>
      </c>
      <c r="X13" s="1048"/>
      <c r="Y13" s="1048">
        <f t="shared" si="0"/>
        <v>1660232</v>
      </c>
      <c r="Z13" s="1048">
        <f t="shared" si="6"/>
        <v>485424</v>
      </c>
      <c r="AA13" s="1048">
        <f t="shared" si="1"/>
        <v>1491709</v>
      </c>
      <c r="AB13" s="1048">
        <f t="shared" si="2"/>
        <v>696065</v>
      </c>
      <c r="AC13" s="1048">
        <f t="shared" si="3"/>
        <v>105440</v>
      </c>
      <c r="AD13" s="1048">
        <f t="shared" si="4"/>
        <v>974030</v>
      </c>
      <c r="AE13" s="1048">
        <f t="shared" si="5"/>
        <v>5412900</v>
      </c>
    </row>
    <row r="14" spans="1:31" ht="18" customHeight="1">
      <c r="A14" s="1051" t="s">
        <v>22</v>
      </c>
      <c r="B14" s="1052" t="s">
        <v>58</v>
      </c>
      <c r="C14" s="967">
        <v>54870</v>
      </c>
      <c r="D14" s="968">
        <v>209783</v>
      </c>
      <c r="E14" s="969">
        <v>0</v>
      </c>
      <c r="F14" s="970">
        <v>3530</v>
      </c>
      <c r="G14" s="968">
        <v>31797</v>
      </c>
      <c r="H14" s="968">
        <v>75700</v>
      </c>
      <c r="I14" s="971">
        <v>249385</v>
      </c>
      <c r="J14" s="967">
        <v>258047</v>
      </c>
      <c r="K14" s="968">
        <v>827382</v>
      </c>
      <c r="L14" s="972">
        <v>39132</v>
      </c>
      <c r="M14" s="931"/>
      <c r="N14" s="1046" t="s">
        <v>22</v>
      </c>
      <c r="O14" s="1047" t="s">
        <v>58</v>
      </c>
      <c r="P14" s="925">
        <v>362662</v>
      </c>
      <c r="Q14" s="926">
        <v>30025</v>
      </c>
      <c r="R14" s="932">
        <v>192615</v>
      </c>
      <c r="S14" s="927">
        <v>166262</v>
      </c>
      <c r="T14" s="925">
        <v>277479</v>
      </c>
      <c r="U14" s="933">
        <v>195642</v>
      </c>
      <c r="V14" s="934">
        <f t="shared" ref="V14:V39" si="12">SUM(C14:U14)</f>
        <v>2974311</v>
      </c>
      <c r="X14" s="1048"/>
      <c r="Y14" s="1048">
        <f t="shared" si="0"/>
        <v>264653</v>
      </c>
      <c r="Z14" s="1048">
        <f t="shared" si="6"/>
        <v>360412</v>
      </c>
      <c r="AA14" s="1048">
        <f t="shared" si="1"/>
        <v>1124561</v>
      </c>
      <c r="AB14" s="1048">
        <f t="shared" si="2"/>
        <v>585302</v>
      </c>
      <c r="AC14" s="1048">
        <f t="shared" si="3"/>
        <v>166262</v>
      </c>
      <c r="AD14" s="1048">
        <f t="shared" si="4"/>
        <v>473121</v>
      </c>
      <c r="AE14" s="1048">
        <f t="shared" si="5"/>
        <v>2974311</v>
      </c>
    </row>
    <row r="15" spans="1:31" ht="18" customHeight="1">
      <c r="A15" s="1046"/>
      <c r="B15" s="1053" t="s">
        <v>59</v>
      </c>
      <c r="C15" s="935">
        <v>169830</v>
      </c>
      <c r="D15" s="936">
        <v>2312584</v>
      </c>
      <c r="E15" s="937">
        <v>19880</v>
      </c>
      <c r="F15" s="938">
        <v>154016</v>
      </c>
      <c r="G15" s="936">
        <v>54376</v>
      </c>
      <c r="H15" s="936">
        <v>0</v>
      </c>
      <c r="I15" s="939">
        <v>10060</v>
      </c>
      <c r="J15" s="935">
        <v>26450</v>
      </c>
      <c r="K15" s="936">
        <v>12903</v>
      </c>
      <c r="L15" s="940">
        <v>5790</v>
      </c>
      <c r="M15" s="931"/>
      <c r="N15" s="1046"/>
      <c r="O15" s="1049" t="s">
        <v>59</v>
      </c>
      <c r="P15" s="935">
        <v>9724</v>
      </c>
      <c r="Q15" s="936">
        <v>75646</v>
      </c>
      <c r="R15" s="941">
        <v>41415</v>
      </c>
      <c r="S15" s="937">
        <v>101075</v>
      </c>
      <c r="T15" s="935">
        <v>3265372</v>
      </c>
      <c r="U15" s="942">
        <v>675977</v>
      </c>
      <c r="V15" s="934">
        <f t="shared" si="12"/>
        <v>6935098</v>
      </c>
      <c r="X15" s="1048"/>
      <c r="Y15" s="1048">
        <f t="shared" si="0"/>
        <v>2502294</v>
      </c>
      <c r="Z15" s="1048">
        <f t="shared" si="6"/>
        <v>218452</v>
      </c>
      <c r="AA15" s="1048">
        <f t="shared" si="1"/>
        <v>45143</v>
      </c>
      <c r="AB15" s="1048">
        <f t="shared" si="2"/>
        <v>126785</v>
      </c>
      <c r="AC15" s="1048">
        <f t="shared" si="3"/>
        <v>101075</v>
      </c>
      <c r="AD15" s="1048">
        <f t="shared" si="4"/>
        <v>3941349</v>
      </c>
      <c r="AE15" s="1048">
        <f t="shared" si="5"/>
        <v>6935098</v>
      </c>
    </row>
    <row r="16" spans="1:31" ht="18" customHeight="1">
      <c r="A16" s="1046"/>
      <c r="B16" s="1053" t="s">
        <v>60</v>
      </c>
      <c r="C16" s="935">
        <v>29700</v>
      </c>
      <c r="D16" s="936">
        <v>1167573</v>
      </c>
      <c r="E16" s="937">
        <v>0</v>
      </c>
      <c r="F16" s="938">
        <v>0</v>
      </c>
      <c r="G16" s="936">
        <v>92608</v>
      </c>
      <c r="H16" s="936">
        <v>269818</v>
      </c>
      <c r="I16" s="939">
        <v>112968</v>
      </c>
      <c r="J16" s="935">
        <v>0</v>
      </c>
      <c r="K16" s="936">
        <v>4369194</v>
      </c>
      <c r="L16" s="940">
        <v>589062</v>
      </c>
      <c r="M16" s="931"/>
      <c r="N16" s="1046"/>
      <c r="O16" s="1049" t="s">
        <v>60</v>
      </c>
      <c r="P16" s="935">
        <v>4199669</v>
      </c>
      <c r="Q16" s="936">
        <v>0</v>
      </c>
      <c r="R16" s="941">
        <v>371999</v>
      </c>
      <c r="S16" s="937">
        <v>1510315</v>
      </c>
      <c r="T16" s="935">
        <v>7105400</v>
      </c>
      <c r="U16" s="942">
        <v>4328987</v>
      </c>
      <c r="V16" s="934">
        <f t="shared" si="12"/>
        <v>24147293</v>
      </c>
      <c r="X16" s="1048"/>
      <c r="Y16" s="1048">
        <f t="shared" si="0"/>
        <v>1197273</v>
      </c>
      <c r="Z16" s="1048">
        <f t="shared" si="6"/>
        <v>475394</v>
      </c>
      <c r="AA16" s="1048">
        <f t="shared" si="1"/>
        <v>4958256</v>
      </c>
      <c r="AB16" s="1048">
        <f t="shared" si="2"/>
        <v>4571668</v>
      </c>
      <c r="AC16" s="1048">
        <f t="shared" si="3"/>
        <v>1510315</v>
      </c>
      <c r="AD16" s="1048">
        <f t="shared" si="4"/>
        <v>11434387</v>
      </c>
      <c r="AE16" s="1048">
        <f t="shared" si="5"/>
        <v>24147293</v>
      </c>
    </row>
    <row r="17" spans="1:31" ht="18" customHeight="1" thickBot="1">
      <c r="A17" s="1046"/>
      <c r="B17" s="1053" t="s">
        <v>61</v>
      </c>
      <c r="C17" s="943">
        <v>0</v>
      </c>
      <c r="D17" s="944">
        <v>52326</v>
      </c>
      <c r="E17" s="945">
        <v>0</v>
      </c>
      <c r="F17" s="946">
        <v>0</v>
      </c>
      <c r="G17" s="944">
        <v>0</v>
      </c>
      <c r="H17" s="944">
        <v>0</v>
      </c>
      <c r="I17" s="947">
        <v>0</v>
      </c>
      <c r="J17" s="943">
        <v>3050</v>
      </c>
      <c r="K17" s="944">
        <v>10825</v>
      </c>
      <c r="L17" s="948">
        <v>0</v>
      </c>
      <c r="M17" s="931"/>
      <c r="N17" s="1046"/>
      <c r="O17" s="1049" t="s">
        <v>61</v>
      </c>
      <c r="P17" s="949">
        <v>0</v>
      </c>
      <c r="Q17" s="950">
        <v>0</v>
      </c>
      <c r="R17" s="951">
        <v>34183</v>
      </c>
      <c r="S17" s="952">
        <v>72</v>
      </c>
      <c r="T17" s="949">
        <v>46917</v>
      </c>
      <c r="U17" s="953">
        <v>0</v>
      </c>
      <c r="V17" s="954">
        <f t="shared" si="12"/>
        <v>147373</v>
      </c>
      <c r="X17" s="1048"/>
      <c r="Y17" s="1048">
        <f t="shared" si="0"/>
        <v>52326</v>
      </c>
      <c r="Z17" s="1048">
        <f t="shared" si="6"/>
        <v>0</v>
      </c>
      <c r="AA17" s="1048">
        <f t="shared" si="1"/>
        <v>13875</v>
      </c>
      <c r="AB17" s="1048">
        <f t="shared" si="2"/>
        <v>34183</v>
      </c>
      <c r="AC17" s="1048">
        <f t="shared" si="3"/>
        <v>72</v>
      </c>
      <c r="AD17" s="1048">
        <f t="shared" si="4"/>
        <v>46917</v>
      </c>
      <c r="AE17" s="1048">
        <f t="shared" si="5"/>
        <v>147373</v>
      </c>
    </row>
    <row r="18" spans="1:31" ht="18" customHeight="1" thickTop="1" thickBot="1">
      <c r="A18" s="1046"/>
      <c r="B18" s="1054" t="s">
        <v>62</v>
      </c>
      <c r="C18" s="973">
        <f>SUM(C14:C17)</f>
        <v>254400</v>
      </c>
      <c r="D18" s="974">
        <f>SUM(D14:D17)</f>
        <v>3742266</v>
      </c>
      <c r="E18" s="975">
        <f t="shared" ref="E18:L18" si="13">SUM(E14:E17)</f>
        <v>19880</v>
      </c>
      <c r="F18" s="976">
        <f t="shared" si="13"/>
        <v>157546</v>
      </c>
      <c r="G18" s="974">
        <f t="shared" si="13"/>
        <v>178781</v>
      </c>
      <c r="H18" s="974">
        <f t="shared" si="13"/>
        <v>345518</v>
      </c>
      <c r="I18" s="977">
        <f t="shared" si="13"/>
        <v>372413</v>
      </c>
      <c r="J18" s="973">
        <f t="shared" si="13"/>
        <v>287547</v>
      </c>
      <c r="K18" s="974">
        <f t="shared" si="13"/>
        <v>5220304</v>
      </c>
      <c r="L18" s="978">
        <f t="shared" si="13"/>
        <v>633984</v>
      </c>
      <c r="M18" s="931"/>
      <c r="N18" s="1046"/>
      <c r="O18" s="1050" t="s">
        <v>62</v>
      </c>
      <c r="P18" s="961">
        <f t="shared" ref="P18:U18" si="14">SUM(P14:P17)</f>
        <v>4572055</v>
      </c>
      <c r="Q18" s="962">
        <f t="shared" si="14"/>
        <v>105671</v>
      </c>
      <c r="R18" s="963">
        <f t="shared" si="14"/>
        <v>640212</v>
      </c>
      <c r="S18" s="964">
        <f t="shared" si="14"/>
        <v>1777724</v>
      </c>
      <c r="T18" s="961">
        <f t="shared" si="14"/>
        <v>10695168</v>
      </c>
      <c r="U18" s="965">
        <f t="shared" si="14"/>
        <v>5200606</v>
      </c>
      <c r="V18" s="966">
        <f t="shared" si="12"/>
        <v>34204075</v>
      </c>
      <c r="X18" s="1048"/>
      <c r="Y18" s="1048">
        <f t="shared" si="0"/>
        <v>4016546</v>
      </c>
      <c r="Z18" s="1048">
        <f t="shared" si="6"/>
        <v>1054258</v>
      </c>
      <c r="AA18" s="1048">
        <f t="shared" si="1"/>
        <v>6141835</v>
      </c>
      <c r="AB18" s="1048">
        <f t="shared" si="2"/>
        <v>5317938</v>
      </c>
      <c r="AC18" s="1048">
        <f t="shared" si="3"/>
        <v>1777724</v>
      </c>
      <c r="AD18" s="1048">
        <f t="shared" si="4"/>
        <v>15895774</v>
      </c>
      <c r="AE18" s="1048">
        <f t="shared" si="5"/>
        <v>34204075</v>
      </c>
    </row>
    <row r="19" spans="1:31" ht="18" customHeight="1">
      <c r="A19" s="1057" t="s">
        <v>23</v>
      </c>
      <c r="B19" s="1052" t="s">
        <v>58</v>
      </c>
      <c r="C19" s="925">
        <v>388</v>
      </c>
      <c r="D19" s="926">
        <v>764536</v>
      </c>
      <c r="E19" s="927">
        <v>0</v>
      </c>
      <c r="F19" s="928">
        <v>25209</v>
      </c>
      <c r="G19" s="926">
        <v>0</v>
      </c>
      <c r="H19" s="926">
        <v>360326</v>
      </c>
      <c r="I19" s="929">
        <v>841</v>
      </c>
      <c r="J19" s="925">
        <v>12</v>
      </c>
      <c r="K19" s="926">
        <v>4489179</v>
      </c>
      <c r="L19" s="930">
        <v>56810</v>
      </c>
      <c r="M19" s="931"/>
      <c r="N19" s="1057" t="s">
        <v>23</v>
      </c>
      <c r="O19" s="1052" t="s">
        <v>58</v>
      </c>
      <c r="P19" s="925">
        <v>4476</v>
      </c>
      <c r="Q19" s="926">
        <v>0</v>
      </c>
      <c r="R19" s="932">
        <v>12300</v>
      </c>
      <c r="S19" s="927">
        <v>2088</v>
      </c>
      <c r="T19" s="925">
        <v>62762</v>
      </c>
      <c r="U19" s="933">
        <v>51594</v>
      </c>
      <c r="V19" s="934">
        <f t="shared" si="12"/>
        <v>5830521</v>
      </c>
      <c r="X19" s="1048"/>
      <c r="Y19" s="1048">
        <f t="shared" si="0"/>
        <v>764924</v>
      </c>
      <c r="Z19" s="1048">
        <f t="shared" si="6"/>
        <v>386376</v>
      </c>
      <c r="AA19" s="1048">
        <f t="shared" si="1"/>
        <v>4546001</v>
      </c>
      <c r="AB19" s="1048">
        <f t="shared" si="2"/>
        <v>16776</v>
      </c>
      <c r="AC19" s="1048">
        <f t="shared" si="3"/>
        <v>2088</v>
      </c>
      <c r="AD19" s="1048">
        <f t="shared" si="4"/>
        <v>114356</v>
      </c>
      <c r="AE19" s="1048">
        <f t="shared" si="5"/>
        <v>5830521</v>
      </c>
    </row>
    <row r="20" spans="1:31" ht="18" customHeight="1">
      <c r="A20" s="1058"/>
      <c r="B20" s="1053" t="s">
        <v>59</v>
      </c>
      <c r="C20" s="935">
        <v>0</v>
      </c>
      <c r="D20" s="936">
        <v>192772</v>
      </c>
      <c r="E20" s="937">
        <v>0</v>
      </c>
      <c r="F20" s="938">
        <v>29353</v>
      </c>
      <c r="G20" s="936">
        <v>0</v>
      </c>
      <c r="H20" s="936">
        <v>196010</v>
      </c>
      <c r="I20" s="939">
        <v>543</v>
      </c>
      <c r="J20" s="935">
        <v>0</v>
      </c>
      <c r="K20" s="936">
        <v>4818626</v>
      </c>
      <c r="L20" s="940">
        <v>11337</v>
      </c>
      <c r="M20" s="931"/>
      <c r="N20" s="1058"/>
      <c r="O20" s="1053" t="s">
        <v>59</v>
      </c>
      <c r="P20" s="935">
        <v>352</v>
      </c>
      <c r="Q20" s="936">
        <v>0</v>
      </c>
      <c r="R20" s="941">
        <v>74644</v>
      </c>
      <c r="S20" s="937">
        <v>478</v>
      </c>
      <c r="T20" s="935">
        <v>643</v>
      </c>
      <c r="U20" s="942">
        <v>924</v>
      </c>
      <c r="V20" s="934">
        <f t="shared" si="12"/>
        <v>5325682</v>
      </c>
      <c r="X20" s="1048"/>
      <c r="Y20" s="1048">
        <f t="shared" si="0"/>
        <v>192772</v>
      </c>
      <c r="Z20" s="1048">
        <f t="shared" si="6"/>
        <v>225906</v>
      </c>
      <c r="AA20" s="1048">
        <f t="shared" si="1"/>
        <v>4829963</v>
      </c>
      <c r="AB20" s="1048">
        <f t="shared" si="2"/>
        <v>74996</v>
      </c>
      <c r="AC20" s="1048">
        <f t="shared" si="3"/>
        <v>478</v>
      </c>
      <c r="AD20" s="1048">
        <f t="shared" si="4"/>
        <v>1567</v>
      </c>
      <c r="AE20" s="1048">
        <f t="shared" si="5"/>
        <v>5325682</v>
      </c>
    </row>
    <row r="21" spans="1:31" ht="18" customHeight="1">
      <c r="A21" s="1058"/>
      <c r="B21" s="1053" t="s">
        <v>60</v>
      </c>
      <c r="C21" s="935">
        <v>0</v>
      </c>
      <c r="D21" s="936">
        <v>56703</v>
      </c>
      <c r="E21" s="937">
        <v>0</v>
      </c>
      <c r="F21" s="938">
        <v>0</v>
      </c>
      <c r="G21" s="936">
        <v>0</v>
      </c>
      <c r="H21" s="936">
        <v>1380</v>
      </c>
      <c r="I21" s="939">
        <v>0</v>
      </c>
      <c r="J21" s="935">
        <v>1661</v>
      </c>
      <c r="K21" s="936">
        <v>443562</v>
      </c>
      <c r="L21" s="940">
        <v>1681</v>
      </c>
      <c r="M21" s="931"/>
      <c r="N21" s="1058"/>
      <c r="O21" s="1053" t="s">
        <v>60</v>
      </c>
      <c r="P21" s="935">
        <v>34618</v>
      </c>
      <c r="Q21" s="936">
        <v>0</v>
      </c>
      <c r="R21" s="941">
        <v>61208</v>
      </c>
      <c r="S21" s="937">
        <v>30502</v>
      </c>
      <c r="T21" s="935">
        <v>31669</v>
      </c>
      <c r="U21" s="942">
        <v>8956</v>
      </c>
      <c r="V21" s="934">
        <f t="shared" si="12"/>
        <v>671940</v>
      </c>
      <c r="X21" s="1048"/>
      <c r="Y21" s="1048">
        <f t="shared" si="0"/>
        <v>56703</v>
      </c>
      <c r="Z21" s="1048">
        <f t="shared" si="6"/>
        <v>1380</v>
      </c>
      <c r="AA21" s="1048">
        <f t="shared" si="1"/>
        <v>446904</v>
      </c>
      <c r="AB21" s="1048">
        <f t="shared" si="2"/>
        <v>95826</v>
      </c>
      <c r="AC21" s="1048">
        <f t="shared" si="3"/>
        <v>30502</v>
      </c>
      <c r="AD21" s="1048">
        <f t="shared" si="4"/>
        <v>40625</v>
      </c>
      <c r="AE21" s="1048">
        <f t="shared" si="5"/>
        <v>671940</v>
      </c>
    </row>
    <row r="22" spans="1:31" ht="18" customHeight="1" thickBot="1">
      <c r="A22" s="1058"/>
      <c r="B22" s="1053" t="s">
        <v>61</v>
      </c>
      <c r="C22" s="943">
        <v>0</v>
      </c>
      <c r="D22" s="944">
        <v>38443</v>
      </c>
      <c r="E22" s="945">
        <v>0</v>
      </c>
      <c r="F22" s="946">
        <v>0</v>
      </c>
      <c r="G22" s="944">
        <v>0</v>
      </c>
      <c r="H22" s="944">
        <v>37138</v>
      </c>
      <c r="I22" s="947">
        <v>0</v>
      </c>
      <c r="J22" s="943">
        <v>0</v>
      </c>
      <c r="K22" s="944">
        <v>202670</v>
      </c>
      <c r="L22" s="948">
        <v>9439</v>
      </c>
      <c r="M22" s="931"/>
      <c r="N22" s="1058"/>
      <c r="O22" s="1053" t="s">
        <v>61</v>
      </c>
      <c r="P22" s="949">
        <v>0</v>
      </c>
      <c r="Q22" s="950">
        <v>0</v>
      </c>
      <c r="R22" s="951">
        <v>96336</v>
      </c>
      <c r="S22" s="952">
        <v>3930</v>
      </c>
      <c r="T22" s="949">
        <v>2335</v>
      </c>
      <c r="U22" s="953">
        <v>0</v>
      </c>
      <c r="V22" s="954">
        <f t="shared" si="12"/>
        <v>390291</v>
      </c>
      <c r="X22" s="1048"/>
      <c r="Y22" s="1048">
        <f t="shared" si="0"/>
        <v>38443</v>
      </c>
      <c r="Z22" s="1048">
        <f t="shared" si="6"/>
        <v>37138</v>
      </c>
      <c r="AA22" s="1048">
        <f t="shared" si="1"/>
        <v>212109</v>
      </c>
      <c r="AB22" s="1048">
        <f t="shared" si="2"/>
        <v>96336</v>
      </c>
      <c r="AC22" s="1048">
        <f t="shared" si="3"/>
        <v>3930</v>
      </c>
      <c r="AD22" s="1048">
        <f t="shared" si="4"/>
        <v>2335</v>
      </c>
      <c r="AE22" s="1048">
        <f t="shared" si="5"/>
        <v>390291</v>
      </c>
    </row>
    <row r="23" spans="1:31" ht="18" customHeight="1" thickTop="1" thickBot="1">
      <c r="A23" s="1059"/>
      <c r="B23" s="1056" t="s">
        <v>62</v>
      </c>
      <c r="C23" s="955">
        <f>SUM(C19:C22)</f>
        <v>388</v>
      </c>
      <c r="D23" s="956">
        <f>SUM(D19:D22)</f>
        <v>1052454</v>
      </c>
      <c r="E23" s="957">
        <f t="shared" ref="E23:L23" si="15">SUM(E19:E22)</f>
        <v>0</v>
      </c>
      <c r="F23" s="958">
        <f t="shared" si="15"/>
        <v>54562</v>
      </c>
      <c r="G23" s="956">
        <f t="shared" si="15"/>
        <v>0</v>
      </c>
      <c r="H23" s="956">
        <f t="shared" si="15"/>
        <v>594854</v>
      </c>
      <c r="I23" s="959">
        <f t="shared" si="15"/>
        <v>1384</v>
      </c>
      <c r="J23" s="955">
        <f t="shared" si="15"/>
        <v>1673</v>
      </c>
      <c r="K23" s="956">
        <f t="shared" si="15"/>
        <v>9954037</v>
      </c>
      <c r="L23" s="960">
        <f t="shared" si="15"/>
        <v>79267</v>
      </c>
      <c r="M23" s="931"/>
      <c r="N23" s="1059"/>
      <c r="O23" s="1056" t="s">
        <v>62</v>
      </c>
      <c r="P23" s="961">
        <f t="shared" ref="P23:U23" si="16">SUM(P19:P22)</f>
        <v>39446</v>
      </c>
      <c r="Q23" s="962">
        <f t="shared" si="16"/>
        <v>0</v>
      </c>
      <c r="R23" s="963">
        <f t="shared" si="16"/>
        <v>244488</v>
      </c>
      <c r="S23" s="964">
        <f t="shared" si="16"/>
        <v>36998</v>
      </c>
      <c r="T23" s="961">
        <f t="shared" si="16"/>
        <v>97409</v>
      </c>
      <c r="U23" s="965">
        <f t="shared" si="16"/>
        <v>61474</v>
      </c>
      <c r="V23" s="966">
        <f t="shared" si="12"/>
        <v>12218434</v>
      </c>
      <c r="X23" s="1048"/>
      <c r="Y23" s="1048">
        <f t="shared" si="0"/>
        <v>1052842</v>
      </c>
      <c r="Z23" s="1048">
        <f t="shared" si="6"/>
        <v>650800</v>
      </c>
      <c r="AA23" s="1048">
        <f t="shared" si="1"/>
        <v>10034977</v>
      </c>
      <c r="AB23" s="1048">
        <f t="shared" si="2"/>
        <v>283934</v>
      </c>
      <c r="AC23" s="1048">
        <f t="shared" si="3"/>
        <v>36998</v>
      </c>
      <c r="AD23" s="1048">
        <f t="shared" si="4"/>
        <v>158883</v>
      </c>
      <c r="AE23" s="1048">
        <f t="shared" si="5"/>
        <v>12218434</v>
      </c>
    </row>
    <row r="24" spans="1:31" ht="18" customHeight="1">
      <c r="A24" s="1046" t="s">
        <v>24</v>
      </c>
      <c r="B24" s="1047" t="s">
        <v>58</v>
      </c>
      <c r="C24" s="925">
        <v>1225011</v>
      </c>
      <c r="D24" s="926">
        <v>1837715</v>
      </c>
      <c r="E24" s="927">
        <v>52520</v>
      </c>
      <c r="F24" s="928">
        <v>0</v>
      </c>
      <c r="G24" s="926">
        <v>10516</v>
      </c>
      <c r="H24" s="926">
        <v>261286</v>
      </c>
      <c r="I24" s="929">
        <v>59602</v>
      </c>
      <c r="J24" s="925">
        <v>1100544</v>
      </c>
      <c r="K24" s="926">
        <v>1525061</v>
      </c>
      <c r="L24" s="930">
        <v>129238</v>
      </c>
      <c r="M24" s="931"/>
      <c r="N24" s="1046" t="s">
        <v>24</v>
      </c>
      <c r="O24" s="1047" t="s">
        <v>58</v>
      </c>
      <c r="P24" s="925">
        <v>3750</v>
      </c>
      <c r="Q24" s="926">
        <v>0</v>
      </c>
      <c r="R24" s="932">
        <v>1676453</v>
      </c>
      <c r="S24" s="927">
        <v>459782</v>
      </c>
      <c r="T24" s="925">
        <v>1789256</v>
      </c>
      <c r="U24" s="933">
        <v>89654</v>
      </c>
      <c r="V24" s="934">
        <f t="shared" si="12"/>
        <v>10220388</v>
      </c>
      <c r="X24" s="1048"/>
      <c r="Y24" s="1048">
        <f t="shared" si="0"/>
        <v>3115246</v>
      </c>
      <c r="Z24" s="1048">
        <f t="shared" si="6"/>
        <v>331404</v>
      </c>
      <c r="AA24" s="1048">
        <f t="shared" si="1"/>
        <v>2754843</v>
      </c>
      <c r="AB24" s="1048">
        <f t="shared" si="2"/>
        <v>1680203</v>
      </c>
      <c r="AC24" s="1048">
        <f t="shared" si="3"/>
        <v>459782</v>
      </c>
      <c r="AD24" s="1048">
        <f t="shared" si="4"/>
        <v>1878910</v>
      </c>
      <c r="AE24" s="1048">
        <f t="shared" si="5"/>
        <v>10220388</v>
      </c>
    </row>
    <row r="25" spans="1:31" ht="18" customHeight="1">
      <c r="A25" s="1046"/>
      <c r="B25" s="1049" t="s">
        <v>59</v>
      </c>
      <c r="C25" s="935">
        <v>273542</v>
      </c>
      <c r="D25" s="936">
        <v>1236051</v>
      </c>
      <c r="E25" s="937">
        <v>0</v>
      </c>
      <c r="F25" s="938">
        <v>520</v>
      </c>
      <c r="G25" s="936">
        <v>19912</v>
      </c>
      <c r="H25" s="936">
        <v>0</v>
      </c>
      <c r="I25" s="939">
        <v>1513158</v>
      </c>
      <c r="J25" s="935">
        <v>32150</v>
      </c>
      <c r="K25" s="936">
        <v>1884917</v>
      </c>
      <c r="L25" s="940">
        <v>2200</v>
      </c>
      <c r="M25" s="931"/>
      <c r="N25" s="1046"/>
      <c r="O25" s="1049" t="s">
        <v>59</v>
      </c>
      <c r="P25" s="935">
        <v>170947</v>
      </c>
      <c r="Q25" s="936">
        <v>0</v>
      </c>
      <c r="R25" s="941">
        <v>138813</v>
      </c>
      <c r="S25" s="937">
        <v>119561</v>
      </c>
      <c r="T25" s="935">
        <v>370740</v>
      </c>
      <c r="U25" s="942">
        <v>13241</v>
      </c>
      <c r="V25" s="934">
        <f t="shared" si="12"/>
        <v>5775752</v>
      </c>
      <c r="X25" s="1048"/>
      <c r="Y25" s="1048">
        <f t="shared" si="0"/>
        <v>1509593</v>
      </c>
      <c r="Z25" s="1048">
        <f t="shared" si="6"/>
        <v>1533590</v>
      </c>
      <c r="AA25" s="1048">
        <f t="shared" si="1"/>
        <v>1919267</v>
      </c>
      <c r="AB25" s="1048">
        <f t="shared" si="2"/>
        <v>309760</v>
      </c>
      <c r="AC25" s="1048">
        <f t="shared" si="3"/>
        <v>119561</v>
      </c>
      <c r="AD25" s="1048">
        <f t="shared" si="4"/>
        <v>383981</v>
      </c>
      <c r="AE25" s="1048">
        <f t="shared" si="5"/>
        <v>5775752</v>
      </c>
    </row>
    <row r="26" spans="1:31" ht="18" customHeight="1">
      <c r="A26" s="1046"/>
      <c r="B26" s="1049" t="s">
        <v>60</v>
      </c>
      <c r="C26" s="935">
        <v>493427</v>
      </c>
      <c r="D26" s="936">
        <v>589214</v>
      </c>
      <c r="E26" s="937">
        <v>0</v>
      </c>
      <c r="F26" s="938">
        <v>0</v>
      </c>
      <c r="G26" s="936">
        <v>16129</v>
      </c>
      <c r="H26" s="936">
        <v>8019</v>
      </c>
      <c r="I26" s="939">
        <v>0</v>
      </c>
      <c r="J26" s="935">
        <v>10251</v>
      </c>
      <c r="K26" s="936">
        <v>2740420</v>
      </c>
      <c r="L26" s="940">
        <v>23797</v>
      </c>
      <c r="M26" s="931"/>
      <c r="N26" s="1046"/>
      <c r="O26" s="1049" t="s">
        <v>60</v>
      </c>
      <c r="P26" s="935">
        <v>0</v>
      </c>
      <c r="Q26" s="936">
        <v>0</v>
      </c>
      <c r="R26" s="941">
        <v>309817</v>
      </c>
      <c r="S26" s="937">
        <v>12753</v>
      </c>
      <c r="T26" s="935">
        <v>95724</v>
      </c>
      <c r="U26" s="942">
        <v>1241796</v>
      </c>
      <c r="V26" s="934">
        <f t="shared" si="12"/>
        <v>5541347</v>
      </c>
      <c r="X26" s="1048"/>
      <c r="Y26" s="1048">
        <f t="shared" si="0"/>
        <v>1082641</v>
      </c>
      <c r="Z26" s="1048">
        <f t="shared" si="6"/>
        <v>24148</v>
      </c>
      <c r="AA26" s="1048">
        <f t="shared" si="1"/>
        <v>2774468</v>
      </c>
      <c r="AB26" s="1048">
        <f t="shared" si="2"/>
        <v>309817</v>
      </c>
      <c r="AC26" s="1048">
        <f t="shared" si="3"/>
        <v>12753</v>
      </c>
      <c r="AD26" s="1048">
        <f t="shared" si="4"/>
        <v>1337520</v>
      </c>
      <c r="AE26" s="1048">
        <f t="shared" si="5"/>
        <v>5541347</v>
      </c>
    </row>
    <row r="27" spans="1:31" ht="18" customHeight="1" thickBot="1">
      <c r="A27" s="1046"/>
      <c r="B27" s="1049" t="s">
        <v>61</v>
      </c>
      <c r="C27" s="943">
        <v>0</v>
      </c>
      <c r="D27" s="944">
        <v>21659</v>
      </c>
      <c r="E27" s="945">
        <v>0</v>
      </c>
      <c r="F27" s="946">
        <v>0</v>
      </c>
      <c r="G27" s="944">
        <v>0</v>
      </c>
      <c r="H27" s="944">
        <v>206</v>
      </c>
      <c r="I27" s="947">
        <v>0</v>
      </c>
      <c r="J27" s="943">
        <v>3630</v>
      </c>
      <c r="K27" s="944">
        <v>655323</v>
      </c>
      <c r="L27" s="948">
        <v>0</v>
      </c>
      <c r="M27" s="931"/>
      <c r="N27" s="1046"/>
      <c r="O27" s="1049" t="s">
        <v>61</v>
      </c>
      <c r="P27" s="949">
        <v>47320</v>
      </c>
      <c r="Q27" s="950">
        <v>0</v>
      </c>
      <c r="R27" s="951">
        <v>87035</v>
      </c>
      <c r="S27" s="952">
        <v>39992</v>
      </c>
      <c r="T27" s="949">
        <v>394630</v>
      </c>
      <c r="U27" s="953">
        <v>0</v>
      </c>
      <c r="V27" s="954">
        <f t="shared" si="12"/>
        <v>1249795</v>
      </c>
      <c r="X27" s="1048"/>
      <c r="Y27" s="1048">
        <f t="shared" si="0"/>
        <v>21659</v>
      </c>
      <c r="Z27" s="1048">
        <f t="shared" si="6"/>
        <v>206</v>
      </c>
      <c r="AA27" s="1048">
        <f t="shared" si="1"/>
        <v>658953</v>
      </c>
      <c r="AB27" s="1048">
        <f t="shared" si="2"/>
        <v>134355</v>
      </c>
      <c r="AC27" s="1048">
        <f t="shared" si="3"/>
        <v>39992</v>
      </c>
      <c r="AD27" s="1048">
        <f t="shared" si="4"/>
        <v>394630</v>
      </c>
      <c r="AE27" s="1048">
        <f t="shared" si="5"/>
        <v>1249795</v>
      </c>
    </row>
    <row r="28" spans="1:31" ht="18" customHeight="1" thickTop="1" thickBot="1">
      <c r="A28" s="1046"/>
      <c r="B28" s="1050" t="s">
        <v>62</v>
      </c>
      <c r="C28" s="955">
        <f>SUM(C24:C27)</f>
        <v>1991980</v>
      </c>
      <c r="D28" s="956">
        <f>SUM(D24:D27)</f>
        <v>3684639</v>
      </c>
      <c r="E28" s="957">
        <f>SUM(E24:E27)</f>
        <v>52520</v>
      </c>
      <c r="F28" s="958">
        <f t="shared" ref="F28:L28" si="17">SUM(F24:F27)</f>
        <v>520</v>
      </c>
      <c r="G28" s="956">
        <f t="shared" si="17"/>
        <v>46557</v>
      </c>
      <c r="H28" s="956">
        <f t="shared" si="17"/>
        <v>269511</v>
      </c>
      <c r="I28" s="959">
        <f t="shared" si="17"/>
        <v>1572760</v>
      </c>
      <c r="J28" s="955">
        <f t="shared" si="17"/>
        <v>1146575</v>
      </c>
      <c r="K28" s="956">
        <f t="shared" si="17"/>
        <v>6805721</v>
      </c>
      <c r="L28" s="960">
        <f t="shared" si="17"/>
        <v>155235</v>
      </c>
      <c r="M28" s="931"/>
      <c r="N28" s="1046"/>
      <c r="O28" s="1050" t="s">
        <v>62</v>
      </c>
      <c r="P28" s="961">
        <f t="shared" ref="P28:U28" si="18">SUM(P24:P27)</f>
        <v>222017</v>
      </c>
      <c r="Q28" s="962">
        <f t="shared" si="18"/>
        <v>0</v>
      </c>
      <c r="R28" s="963">
        <f t="shared" si="18"/>
        <v>2212118</v>
      </c>
      <c r="S28" s="964">
        <f t="shared" si="18"/>
        <v>632088</v>
      </c>
      <c r="T28" s="961">
        <f t="shared" si="18"/>
        <v>2650350</v>
      </c>
      <c r="U28" s="965">
        <f t="shared" si="18"/>
        <v>1344691</v>
      </c>
      <c r="V28" s="966">
        <f t="shared" si="12"/>
        <v>22787282</v>
      </c>
      <c r="X28" s="1048"/>
      <c r="Y28" s="1048">
        <f t="shared" si="0"/>
        <v>5729139</v>
      </c>
      <c r="Z28" s="1048">
        <f t="shared" si="6"/>
        <v>1889348</v>
      </c>
      <c r="AA28" s="1048">
        <f t="shared" si="1"/>
        <v>8107531</v>
      </c>
      <c r="AB28" s="1048">
        <f t="shared" si="2"/>
        <v>2434135</v>
      </c>
      <c r="AC28" s="1048">
        <f t="shared" si="3"/>
        <v>632088</v>
      </c>
      <c r="AD28" s="1048">
        <f t="shared" si="4"/>
        <v>3995041</v>
      </c>
      <c r="AE28" s="1048">
        <f t="shared" si="5"/>
        <v>22787282</v>
      </c>
    </row>
    <row r="29" spans="1:31" ht="18" customHeight="1">
      <c r="A29" s="1051" t="s">
        <v>25</v>
      </c>
      <c r="B29" s="1052" t="s">
        <v>58</v>
      </c>
      <c r="C29" s="925">
        <v>2268</v>
      </c>
      <c r="D29" s="926">
        <v>48035</v>
      </c>
      <c r="E29" s="927">
        <v>0</v>
      </c>
      <c r="F29" s="928">
        <v>0</v>
      </c>
      <c r="G29" s="926">
        <v>0</v>
      </c>
      <c r="H29" s="926">
        <v>140</v>
      </c>
      <c r="I29" s="929">
        <v>0</v>
      </c>
      <c r="J29" s="925">
        <v>523</v>
      </c>
      <c r="K29" s="926">
        <v>209151</v>
      </c>
      <c r="L29" s="930">
        <v>4660</v>
      </c>
      <c r="M29" s="931"/>
      <c r="N29" s="1051" t="s">
        <v>25</v>
      </c>
      <c r="O29" s="1052" t="s">
        <v>58</v>
      </c>
      <c r="P29" s="925">
        <v>0</v>
      </c>
      <c r="Q29" s="926">
        <v>0</v>
      </c>
      <c r="R29" s="932">
        <v>3091</v>
      </c>
      <c r="S29" s="927">
        <v>59</v>
      </c>
      <c r="T29" s="925">
        <v>0</v>
      </c>
      <c r="U29" s="933">
        <v>2140</v>
      </c>
      <c r="V29" s="934">
        <f t="shared" si="12"/>
        <v>270067</v>
      </c>
      <c r="X29" s="1048"/>
      <c r="Y29" s="1048">
        <f t="shared" si="0"/>
        <v>50303</v>
      </c>
      <c r="Z29" s="1048">
        <f t="shared" si="6"/>
        <v>140</v>
      </c>
      <c r="AA29" s="1048">
        <f t="shared" si="1"/>
        <v>214334</v>
      </c>
      <c r="AB29" s="1048">
        <f t="shared" si="2"/>
        <v>3091</v>
      </c>
      <c r="AC29" s="1048">
        <f t="shared" si="3"/>
        <v>59</v>
      </c>
      <c r="AD29" s="1048">
        <f t="shared" si="4"/>
        <v>2140</v>
      </c>
      <c r="AE29" s="1048">
        <f t="shared" si="5"/>
        <v>270067</v>
      </c>
    </row>
    <row r="30" spans="1:31" ht="18" customHeight="1">
      <c r="A30" s="1046"/>
      <c r="B30" s="1053" t="s">
        <v>59</v>
      </c>
      <c r="C30" s="935">
        <v>18498</v>
      </c>
      <c r="D30" s="936">
        <v>165008</v>
      </c>
      <c r="E30" s="937">
        <v>0</v>
      </c>
      <c r="F30" s="938">
        <v>1486</v>
      </c>
      <c r="G30" s="936">
        <v>0</v>
      </c>
      <c r="H30" s="936">
        <v>196</v>
      </c>
      <c r="I30" s="939">
        <v>4723</v>
      </c>
      <c r="J30" s="935">
        <v>444</v>
      </c>
      <c r="K30" s="936">
        <v>150641</v>
      </c>
      <c r="L30" s="940">
        <v>0</v>
      </c>
      <c r="M30" s="931"/>
      <c r="N30" s="1046"/>
      <c r="O30" s="1053" t="s">
        <v>59</v>
      </c>
      <c r="P30" s="935">
        <v>2549</v>
      </c>
      <c r="Q30" s="936">
        <v>2549</v>
      </c>
      <c r="R30" s="941">
        <v>83413</v>
      </c>
      <c r="S30" s="937">
        <v>1536</v>
      </c>
      <c r="T30" s="935">
        <v>54310</v>
      </c>
      <c r="U30" s="942">
        <v>2944</v>
      </c>
      <c r="V30" s="934">
        <f t="shared" si="12"/>
        <v>488297</v>
      </c>
      <c r="X30" s="1048"/>
      <c r="Y30" s="1048">
        <f t="shared" si="0"/>
        <v>183506</v>
      </c>
      <c r="Z30" s="1048">
        <f t="shared" si="6"/>
        <v>6405</v>
      </c>
      <c r="AA30" s="1048">
        <f t="shared" si="1"/>
        <v>151085</v>
      </c>
      <c r="AB30" s="1048">
        <f t="shared" si="2"/>
        <v>88511</v>
      </c>
      <c r="AC30" s="1048">
        <f t="shared" si="3"/>
        <v>1536</v>
      </c>
      <c r="AD30" s="1048">
        <f t="shared" si="4"/>
        <v>57254</v>
      </c>
      <c r="AE30" s="1048">
        <f t="shared" si="5"/>
        <v>488297</v>
      </c>
    </row>
    <row r="31" spans="1:31" ht="18" customHeight="1">
      <c r="A31" s="1046"/>
      <c r="B31" s="1053" t="s">
        <v>60</v>
      </c>
      <c r="C31" s="935">
        <v>0</v>
      </c>
      <c r="D31" s="936">
        <v>35231</v>
      </c>
      <c r="E31" s="937">
        <v>0</v>
      </c>
      <c r="F31" s="938">
        <v>0</v>
      </c>
      <c r="G31" s="936">
        <v>0</v>
      </c>
      <c r="H31" s="936">
        <v>563</v>
      </c>
      <c r="I31" s="939">
        <v>0</v>
      </c>
      <c r="J31" s="935">
        <v>0</v>
      </c>
      <c r="K31" s="936">
        <v>149869</v>
      </c>
      <c r="L31" s="940">
        <v>7400</v>
      </c>
      <c r="M31" s="931"/>
      <c r="N31" s="1046"/>
      <c r="O31" s="1053" t="s">
        <v>60</v>
      </c>
      <c r="P31" s="935">
        <v>0</v>
      </c>
      <c r="Q31" s="936">
        <v>0</v>
      </c>
      <c r="R31" s="941">
        <v>3140</v>
      </c>
      <c r="S31" s="937">
        <v>17973</v>
      </c>
      <c r="T31" s="935">
        <v>7762</v>
      </c>
      <c r="U31" s="942">
        <v>0</v>
      </c>
      <c r="V31" s="934">
        <f t="shared" si="12"/>
        <v>221938</v>
      </c>
      <c r="X31" s="1048"/>
      <c r="Y31" s="1048">
        <f t="shared" si="0"/>
        <v>35231</v>
      </c>
      <c r="Z31" s="1048">
        <f t="shared" si="6"/>
        <v>563</v>
      </c>
      <c r="AA31" s="1048">
        <f t="shared" si="1"/>
        <v>157269</v>
      </c>
      <c r="AB31" s="1048">
        <f t="shared" si="2"/>
        <v>3140</v>
      </c>
      <c r="AC31" s="1048">
        <f t="shared" si="3"/>
        <v>17973</v>
      </c>
      <c r="AD31" s="1048">
        <f t="shared" si="4"/>
        <v>7762</v>
      </c>
      <c r="AE31" s="1048">
        <f t="shared" si="5"/>
        <v>221938</v>
      </c>
    </row>
    <row r="32" spans="1:31" ht="18" customHeight="1" thickBot="1">
      <c r="A32" s="1046"/>
      <c r="B32" s="1053" t="s">
        <v>61</v>
      </c>
      <c r="C32" s="943">
        <v>0</v>
      </c>
      <c r="D32" s="944">
        <v>106151</v>
      </c>
      <c r="E32" s="945">
        <v>0</v>
      </c>
      <c r="F32" s="946">
        <v>0</v>
      </c>
      <c r="G32" s="944">
        <v>0</v>
      </c>
      <c r="H32" s="944">
        <v>5452</v>
      </c>
      <c r="I32" s="947">
        <v>0</v>
      </c>
      <c r="J32" s="943">
        <v>0</v>
      </c>
      <c r="K32" s="944">
        <v>44339</v>
      </c>
      <c r="L32" s="948">
        <v>0</v>
      </c>
      <c r="M32" s="931"/>
      <c r="N32" s="1046"/>
      <c r="O32" s="1053" t="s">
        <v>61</v>
      </c>
      <c r="P32" s="949">
        <v>0</v>
      </c>
      <c r="Q32" s="950">
        <v>0</v>
      </c>
      <c r="R32" s="951">
        <v>89651</v>
      </c>
      <c r="S32" s="952">
        <v>612</v>
      </c>
      <c r="T32" s="949">
        <v>16650</v>
      </c>
      <c r="U32" s="953">
        <v>0</v>
      </c>
      <c r="V32" s="954">
        <f t="shared" si="12"/>
        <v>262855</v>
      </c>
      <c r="X32" s="1048"/>
      <c r="Y32" s="1048">
        <f t="shared" si="0"/>
        <v>106151</v>
      </c>
      <c r="Z32" s="1048">
        <f t="shared" si="6"/>
        <v>5452</v>
      </c>
      <c r="AA32" s="1048">
        <f t="shared" si="1"/>
        <v>44339</v>
      </c>
      <c r="AB32" s="1048">
        <f t="shared" si="2"/>
        <v>89651</v>
      </c>
      <c r="AC32" s="1048">
        <f t="shared" si="3"/>
        <v>612</v>
      </c>
      <c r="AD32" s="1048">
        <f t="shared" si="4"/>
        <v>16650</v>
      </c>
      <c r="AE32" s="1048">
        <f t="shared" si="5"/>
        <v>262855</v>
      </c>
    </row>
    <row r="33" spans="1:31" ht="18" customHeight="1" thickTop="1" thickBot="1">
      <c r="A33" s="1055"/>
      <c r="B33" s="1056" t="s">
        <v>62</v>
      </c>
      <c r="C33" s="955">
        <f>SUM(C29:C32)</f>
        <v>20766</v>
      </c>
      <c r="D33" s="956">
        <f>SUM(D29:D32)</f>
        <v>354425</v>
      </c>
      <c r="E33" s="957">
        <f>SUM(E29:E32)</f>
        <v>0</v>
      </c>
      <c r="F33" s="958">
        <f t="shared" ref="F33:L33" si="19">SUM(F29:F32)</f>
        <v>1486</v>
      </c>
      <c r="G33" s="956">
        <f t="shared" si="19"/>
        <v>0</v>
      </c>
      <c r="H33" s="956">
        <f t="shared" si="19"/>
        <v>6351</v>
      </c>
      <c r="I33" s="959">
        <f t="shared" si="19"/>
        <v>4723</v>
      </c>
      <c r="J33" s="955">
        <f t="shared" si="19"/>
        <v>967</v>
      </c>
      <c r="K33" s="956">
        <f t="shared" si="19"/>
        <v>554000</v>
      </c>
      <c r="L33" s="960">
        <f t="shared" si="19"/>
        <v>12060</v>
      </c>
      <c r="M33" s="931"/>
      <c r="N33" s="1055"/>
      <c r="O33" s="1056" t="s">
        <v>62</v>
      </c>
      <c r="P33" s="961">
        <f t="shared" ref="P33:U33" si="20">SUM(P29:P32)</f>
        <v>2549</v>
      </c>
      <c r="Q33" s="962">
        <f t="shared" si="20"/>
        <v>2549</v>
      </c>
      <c r="R33" s="963">
        <f t="shared" si="20"/>
        <v>179295</v>
      </c>
      <c r="S33" s="964">
        <f>SUM(S29:S32)</f>
        <v>20180</v>
      </c>
      <c r="T33" s="961">
        <f t="shared" si="20"/>
        <v>78722</v>
      </c>
      <c r="U33" s="965">
        <f t="shared" si="20"/>
        <v>5084</v>
      </c>
      <c r="V33" s="966">
        <f t="shared" si="12"/>
        <v>1243157</v>
      </c>
      <c r="X33" s="1048"/>
      <c r="Y33" s="1048">
        <f t="shared" si="0"/>
        <v>375191</v>
      </c>
      <c r="Z33" s="1048">
        <f t="shared" si="6"/>
        <v>12560</v>
      </c>
      <c r="AA33" s="1048">
        <f t="shared" si="1"/>
        <v>567027</v>
      </c>
      <c r="AB33" s="1048">
        <f t="shared" si="2"/>
        <v>184393</v>
      </c>
      <c r="AC33" s="1048">
        <f t="shared" si="3"/>
        <v>20180</v>
      </c>
      <c r="AD33" s="1048">
        <f t="shared" si="4"/>
        <v>83806</v>
      </c>
      <c r="AE33" s="1048">
        <f t="shared" si="5"/>
        <v>1243157</v>
      </c>
    </row>
    <row r="34" spans="1:31" ht="18" customHeight="1">
      <c r="A34" s="1046" t="s">
        <v>26</v>
      </c>
      <c r="B34" s="1047" t="s">
        <v>58</v>
      </c>
      <c r="C34" s="925">
        <v>0</v>
      </c>
      <c r="D34" s="926">
        <v>408619</v>
      </c>
      <c r="E34" s="927">
        <v>0</v>
      </c>
      <c r="F34" s="928">
        <v>0</v>
      </c>
      <c r="G34" s="926">
        <v>60</v>
      </c>
      <c r="H34" s="926">
        <v>35357</v>
      </c>
      <c r="I34" s="929">
        <v>237301</v>
      </c>
      <c r="J34" s="925">
        <v>31939</v>
      </c>
      <c r="K34" s="926">
        <v>575872</v>
      </c>
      <c r="L34" s="930">
        <v>260854</v>
      </c>
      <c r="M34" s="931"/>
      <c r="N34" s="1046" t="s">
        <v>26</v>
      </c>
      <c r="O34" s="1047" t="s">
        <v>58</v>
      </c>
      <c r="P34" s="925">
        <v>0</v>
      </c>
      <c r="Q34" s="926">
        <v>11174</v>
      </c>
      <c r="R34" s="932">
        <v>20220</v>
      </c>
      <c r="S34" s="927">
        <v>162</v>
      </c>
      <c r="T34" s="925">
        <v>1000</v>
      </c>
      <c r="U34" s="933">
        <v>0</v>
      </c>
      <c r="V34" s="934">
        <f t="shared" si="12"/>
        <v>1582558</v>
      </c>
      <c r="X34" s="1048"/>
      <c r="Y34" s="1048">
        <f t="shared" si="0"/>
        <v>408619</v>
      </c>
      <c r="Z34" s="1048">
        <f t="shared" si="6"/>
        <v>272718</v>
      </c>
      <c r="AA34" s="1048">
        <f t="shared" si="1"/>
        <v>868665</v>
      </c>
      <c r="AB34" s="1048">
        <f t="shared" si="2"/>
        <v>31394</v>
      </c>
      <c r="AC34" s="1048">
        <f t="shared" si="3"/>
        <v>162</v>
      </c>
      <c r="AD34" s="1048">
        <f t="shared" si="4"/>
        <v>1000</v>
      </c>
      <c r="AE34" s="1048">
        <f t="shared" si="5"/>
        <v>1582558</v>
      </c>
    </row>
    <row r="35" spans="1:31" ht="18" customHeight="1">
      <c r="A35" s="1046"/>
      <c r="B35" s="1049" t="s">
        <v>59</v>
      </c>
      <c r="C35" s="935">
        <v>2446</v>
      </c>
      <c r="D35" s="936">
        <v>36289</v>
      </c>
      <c r="E35" s="937">
        <v>0</v>
      </c>
      <c r="F35" s="938">
        <v>0</v>
      </c>
      <c r="G35" s="936">
        <v>10</v>
      </c>
      <c r="H35" s="936">
        <v>5961</v>
      </c>
      <c r="I35" s="939">
        <v>6058</v>
      </c>
      <c r="J35" s="935">
        <v>73287</v>
      </c>
      <c r="K35" s="936">
        <v>931618</v>
      </c>
      <c r="L35" s="940">
        <v>48171</v>
      </c>
      <c r="M35" s="931"/>
      <c r="N35" s="1046"/>
      <c r="O35" s="1049" t="s">
        <v>59</v>
      </c>
      <c r="P35" s="935">
        <v>4800</v>
      </c>
      <c r="Q35" s="936">
        <v>7082</v>
      </c>
      <c r="R35" s="941">
        <v>25418</v>
      </c>
      <c r="S35" s="937">
        <v>3258</v>
      </c>
      <c r="T35" s="935">
        <v>48830</v>
      </c>
      <c r="U35" s="942">
        <v>2392</v>
      </c>
      <c r="V35" s="934">
        <f t="shared" si="12"/>
        <v>1195620</v>
      </c>
      <c r="X35" s="1048"/>
      <c r="Y35" s="1048">
        <f t="shared" si="0"/>
        <v>38735</v>
      </c>
      <c r="Z35" s="1048">
        <f t="shared" si="6"/>
        <v>12029</v>
      </c>
      <c r="AA35" s="1048">
        <f t="shared" si="1"/>
        <v>1053076</v>
      </c>
      <c r="AB35" s="1048">
        <f t="shared" si="2"/>
        <v>37300</v>
      </c>
      <c r="AC35" s="1048">
        <f t="shared" si="3"/>
        <v>3258</v>
      </c>
      <c r="AD35" s="1048">
        <f t="shared" si="4"/>
        <v>51222</v>
      </c>
      <c r="AE35" s="1048">
        <f t="shared" si="5"/>
        <v>1195620</v>
      </c>
    </row>
    <row r="36" spans="1:31" ht="18" customHeight="1">
      <c r="A36" s="1046"/>
      <c r="B36" s="1049" t="s">
        <v>60</v>
      </c>
      <c r="C36" s="935">
        <v>0</v>
      </c>
      <c r="D36" s="936">
        <v>697578</v>
      </c>
      <c r="E36" s="937">
        <v>0</v>
      </c>
      <c r="F36" s="938">
        <v>0</v>
      </c>
      <c r="G36" s="936">
        <v>0</v>
      </c>
      <c r="H36" s="936">
        <v>4820</v>
      </c>
      <c r="I36" s="939">
        <v>0</v>
      </c>
      <c r="J36" s="935">
        <v>1126</v>
      </c>
      <c r="K36" s="936">
        <v>410583</v>
      </c>
      <c r="L36" s="940">
        <v>67034</v>
      </c>
      <c r="M36" s="931"/>
      <c r="N36" s="1046"/>
      <c r="O36" s="1049" t="s">
        <v>60</v>
      </c>
      <c r="P36" s="935">
        <v>0</v>
      </c>
      <c r="Q36" s="936">
        <v>0</v>
      </c>
      <c r="R36" s="941">
        <v>44986</v>
      </c>
      <c r="S36" s="937">
        <v>17171</v>
      </c>
      <c r="T36" s="935">
        <v>31923</v>
      </c>
      <c r="U36" s="942">
        <v>0</v>
      </c>
      <c r="V36" s="934">
        <f t="shared" si="12"/>
        <v>1275221</v>
      </c>
      <c r="X36" s="1048"/>
      <c r="Y36" s="1048">
        <f t="shared" si="0"/>
        <v>697578</v>
      </c>
      <c r="Z36" s="1048">
        <f t="shared" si="6"/>
        <v>4820</v>
      </c>
      <c r="AA36" s="1048">
        <f t="shared" si="1"/>
        <v>478743</v>
      </c>
      <c r="AB36" s="1048">
        <f t="shared" si="2"/>
        <v>44986</v>
      </c>
      <c r="AC36" s="1048">
        <f t="shared" si="3"/>
        <v>17171</v>
      </c>
      <c r="AD36" s="1048">
        <f t="shared" si="4"/>
        <v>31923</v>
      </c>
      <c r="AE36" s="1048">
        <f t="shared" si="5"/>
        <v>1275221</v>
      </c>
    </row>
    <row r="37" spans="1:31" ht="18" customHeight="1" thickBot="1">
      <c r="A37" s="1046"/>
      <c r="B37" s="1049" t="s">
        <v>61</v>
      </c>
      <c r="C37" s="943">
        <v>115905</v>
      </c>
      <c r="D37" s="944">
        <v>52641</v>
      </c>
      <c r="E37" s="945">
        <v>0</v>
      </c>
      <c r="F37" s="946">
        <v>0</v>
      </c>
      <c r="G37" s="944">
        <v>0</v>
      </c>
      <c r="H37" s="944">
        <v>1196</v>
      </c>
      <c r="I37" s="947">
        <v>0</v>
      </c>
      <c r="J37" s="943">
        <v>60939</v>
      </c>
      <c r="K37" s="944">
        <v>283067</v>
      </c>
      <c r="L37" s="948">
        <v>92212</v>
      </c>
      <c r="M37" s="931"/>
      <c r="N37" s="1046"/>
      <c r="O37" s="1049" t="s">
        <v>61</v>
      </c>
      <c r="P37" s="943">
        <v>8504</v>
      </c>
      <c r="Q37" s="944">
        <v>0</v>
      </c>
      <c r="R37" s="979">
        <v>94202</v>
      </c>
      <c r="S37" s="945">
        <v>95381</v>
      </c>
      <c r="T37" s="943">
        <v>577543</v>
      </c>
      <c r="U37" s="980">
        <v>2617</v>
      </c>
      <c r="V37" s="954">
        <f t="shared" si="12"/>
        <v>1384207</v>
      </c>
      <c r="X37" s="1048"/>
      <c r="Y37" s="1048">
        <f t="shared" si="0"/>
        <v>168546</v>
      </c>
      <c r="Z37" s="1048">
        <f t="shared" si="6"/>
        <v>1196</v>
      </c>
      <c r="AA37" s="1048">
        <f t="shared" si="1"/>
        <v>436218</v>
      </c>
      <c r="AB37" s="1048">
        <f t="shared" si="2"/>
        <v>102706</v>
      </c>
      <c r="AC37" s="1048">
        <f t="shared" si="3"/>
        <v>95381</v>
      </c>
      <c r="AD37" s="1048">
        <f t="shared" si="4"/>
        <v>580160</v>
      </c>
      <c r="AE37" s="1048">
        <f t="shared" si="5"/>
        <v>1384207</v>
      </c>
    </row>
    <row r="38" spans="1:31" ht="18" customHeight="1" thickTop="1" thickBot="1">
      <c r="A38" s="1046"/>
      <c r="B38" s="1050" t="s">
        <v>62</v>
      </c>
      <c r="C38" s="955">
        <f>SUM(C34:C37)</f>
        <v>118351</v>
      </c>
      <c r="D38" s="956">
        <f>SUM(D34:D37)</f>
        <v>1195127</v>
      </c>
      <c r="E38" s="957">
        <f>SUM(E34:E37)</f>
        <v>0</v>
      </c>
      <c r="F38" s="958">
        <f t="shared" ref="F38:L38" si="21">SUM(F34:F37)</f>
        <v>0</v>
      </c>
      <c r="G38" s="956">
        <f t="shared" si="21"/>
        <v>70</v>
      </c>
      <c r="H38" s="956">
        <f t="shared" si="21"/>
        <v>47334</v>
      </c>
      <c r="I38" s="959">
        <f t="shared" si="21"/>
        <v>243359</v>
      </c>
      <c r="J38" s="955">
        <f t="shared" si="21"/>
        <v>167291</v>
      </c>
      <c r="K38" s="956">
        <f t="shared" si="21"/>
        <v>2201140</v>
      </c>
      <c r="L38" s="960">
        <f t="shared" si="21"/>
        <v>468271</v>
      </c>
      <c r="M38" s="931"/>
      <c r="N38" s="1046"/>
      <c r="O38" s="1050" t="s">
        <v>62</v>
      </c>
      <c r="P38" s="955">
        <f t="shared" ref="P38:U38" si="22">SUM(P34:P37)</f>
        <v>13304</v>
      </c>
      <c r="Q38" s="956">
        <f t="shared" si="22"/>
        <v>18256</v>
      </c>
      <c r="R38" s="981">
        <f t="shared" si="22"/>
        <v>184826</v>
      </c>
      <c r="S38" s="957">
        <f>SUM(S34:S37)</f>
        <v>115972</v>
      </c>
      <c r="T38" s="955">
        <f>SUM(T34:T37)</f>
        <v>659296</v>
      </c>
      <c r="U38" s="982">
        <f t="shared" si="22"/>
        <v>5009</v>
      </c>
      <c r="V38" s="983">
        <f t="shared" si="12"/>
        <v>5437606</v>
      </c>
      <c r="X38" s="1048"/>
      <c r="Y38" s="1048">
        <f t="shared" si="0"/>
        <v>1313478</v>
      </c>
      <c r="Z38" s="1048">
        <f t="shared" si="6"/>
        <v>290763</v>
      </c>
      <c r="AA38" s="1048">
        <f t="shared" si="1"/>
        <v>2836702</v>
      </c>
      <c r="AB38" s="1048">
        <f t="shared" si="2"/>
        <v>216386</v>
      </c>
      <c r="AC38" s="1048">
        <f t="shared" si="3"/>
        <v>115972</v>
      </c>
      <c r="AD38" s="1048">
        <f t="shared" si="4"/>
        <v>664305</v>
      </c>
      <c r="AE38" s="1048">
        <f t="shared" si="5"/>
        <v>5437606</v>
      </c>
    </row>
    <row r="39" spans="1:31" ht="18" customHeight="1">
      <c r="A39" s="1060" t="s">
        <v>27</v>
      </c>
      <c r="B39" s="1061"/>
      <c r="C39" s="984">
        <f>SUM(C36,C34,C31,C29,C26,C24,C21,C19,C16,C14,C11,C9,C6,C4)</f>
        <v>1805664</v>
      </c>
      <c r="D39" s="985">
        <f>D4+D6+D9+D11+D14+D16+D19+D21+D24+D26+D29+D31+D34+D36</f>
        <v>8658563</v>
      </c>
      <c r="E39" s="986">
        <f>SUM(E36,E34,E31,E29,E26,E24,E21,E19,E16,E14,E11,E9,E6,E4)</f>
        <v>52520</v>
      </c>
      <c r="F39" s="987">
        <f t="shared" ref="F39:I40" si="23">F4+F6+F9+F11+F14+F16+F19+F21+F24+F26+F29+F31+F34+F36</f>
        <v>43715</v>
      </c>
      <c r="G39" s="985">
        <f t="shared" si="23"/>
        <v>168192</v>
      </c>
      <c r="H39" s="985">
        <f t="shared" si="23"/>
        <v>1148977</v>
      </c>
      <c r="I39" s="988">
        <f t="shared" si="23"/>
        <v>1059887</v>
      </c>
      <c r="J39" s="984">
        <f t="shared" ref="J39:L40" si="24">SUM(J36,J34,J31,J29,J26,J24,J21,J19,J16,J14,J11,J9,J6,J4)</f>
        <v>1411349</v>
      </c>
      <c r="K39" s="985">
        <f t="shared" si="24"/>
        <v>16554015</v>
      </c>
      <c r="L39" s="989">
        <f>SUM(L36,L34,L31,L29,L26,L24,L21,L19,L16,L14,L11,L9,L6,L4)</f>
        <v>2849345</v>
      </c>
      <c r="M39" s="931"/>
      <c r="N39" s="1060" t="s">
        <v>27</v>
      </c>
      <c r="O39" s="1061"/>
      <c r="P39" s="984">
        <f t="shared" ref="P39:R40" si="25">P4+P6+P9+P11+P14+P16+P19+P21+P24+P26+P29+P31+P34+P36</f>
        <v>4608361</v>
      </c>
      <c r="Q39" s="985">
        <f t="shared" si="25"/>
        <v>65746</v>
      </c>
      <c r="R39" s="990">
        <f t="shared" si="25"/>
        <v>3187579</v>
      </c>
      <c r="S39" s="986">
        <f>S4+S6+S9+S11+S14+S16+S19+S21+S24+S26+S29+S31+S34+S36</f>
        <v>2322191</v>
      </c>
      <c r="T39" s="984">
        <f>SUM(T36,T34,T31,T29,T26,T24,T21,T19,T16,T14,T11,T9,T6,T4)</f>
        <v>10248236</v>
      </c>
      <c r="U39" s="991">
        <f>SUM(U36,U34,U31,U29,U26,U24,U21,U19,U16,U14,U11,U9,U6,U4)</f>
        <v>6054112</v>
      </c>
      <c r="V39" s="991">
        <f t="shared" si="12"/>
        <v>60238452</v>
      </c>
      <c r="Y39" s="1048">
        <f t="shared" si="0"/>
        <v>10516747</v>
      </c>
      <c r="Z39" s="1048">
        <f t="shared" si="6"/>
        <v>2420771</v>
      </c>
      <c r="AA39" s="1048">
        <f t="shared" si="1"/>
        <v>20814709</v>
      </c>
      <c r="AB39" s="1048">
        <f t="shared" si="2"/>
        <v>7861686</v>
      </c>
      <c r="AC39" s="1048">
        <f t="shared" si="3"/>
        <v>2322191</v>
      </c>
      <c r="AD39" s="1048">
        <f t="shared" si="4"/>
        <v>16302348</v>
      </c>
      <c r="AE39" s="1048">
        <f t="shared" si="5"/>
        <v>60238452</v>
      </c>
    </row>
    <row r="40" spans="1:31" ht="18" customHeight="1" thickBot="1">
      <c r="A40" s="1062" t="s">
        <v>28</v>
      </c>
      <c r="B40" s="1063"/>
      <c r="C40" s="992">
        <f>SUM(C37,C35,C32,C30,C27,C25,C22,C20,C17,C15,C12,C10,C7,C5)</f>
        <v>582196</v>
      </c>
      <c r="D40" s="993">
        <f>D5+D7+D10+D12+D15+D17+D20+D22+D25+D27+D30+D32+D35+D37</f>
        <v>4267226</v>
      </c>
      <c r="E40" s="994">
        <f>SUM(E37,E35,E32,E30,E27,E25,E22,E20,E17,E15,E12,E10,E7,E5)</f>
        <v>43513</v>
      </c>
      <c r="F40" s="995">
        <f t="shared" si="23"/>
        <v>247428</v>
      </c>
      <c r="G40" s="993">
        <f>G5+G7+G10+G12+G15+G17+G20+G22+G25+G27+G30+G32+G35+G37</f>
        <v>74298</v>
      </c>
      <c r="H40" s="993">
        <f t="shared" si="23"/>
        <v>255164</v>
      </c>
      <c r="I40" s="996">
        <f t="shared" si="23"/>
        <v>1543329</v>
      </c>
      <c r="J40" s="992">
        <f t="shared" si="24"/>
        <v>199950</v>
      </c>
      <c r="K40" s="993">
        <f t="shared" si="24"/>
        <v>9094420</v>
      </c>
      <c r="L40" s="997">
        <f t="shared" si="24"/>
        <v>194486</v>
      </c>
      <c r="M40" s="931"/>
      <c r="N40" s="1062" t="s">
        <v>28</v>
      </c>
      <c r="O40" s="1063"/>
      <c r="P40" s="992">
        <f t="shared" si="25"/>
        <v>407098</v>
      </c>
      <c r="Q40" s="993">
        <f t="shared" si="25"/>
        <v>89195</v>
      </c>
      <c r="R40" s="998">
        <f t="shared" si="25"/>
        <v>782009</v>
      </c>
      <c r="S40" s="994">
        <f>S5+S7+S10+S12+S15+S17+S20+S22+S25+S27+S30+S32+S35+S37</f>
        <v>372997</v>
      </c>
      <c r="T40" s="992">
        <f>SUM(T37,T35,T32,T30,T27,T25,T22,T20,T17,T15,T12,T10,T7,T5)</f>
        <v>4777970</v>
      </c>
      <c r="U40" s="999">
        <f>SUM(U37,U35,U32,U30,U27,U25,U22,U20,U17,U15,U12,U10,U7,U5)</f>
        <v>700735</v>
      </c>
      <c r="V40" s="1000">
        <f>SUM(C40:U40)</f>
        <v>23632014</v>
      </c>
      <c r="X40" s="1064" t="s">
        <v>881</v>
      </c>
      <c r="Y40" s="1048">
        <f t="shared" si="0"/>
        <v>4892935</v>
      </c>
      <c r="Z40" s="1048">
        <f t="shared" si="6"/>
        <v>2120219</v>
      </c>
      <c r="AA40" s="1048">
        <f t="shared" si="1"/>
        <v>9488856</v>
      </c>
      <c r="AB40" s="1048">
        <f t="shared" si="2"/>
        <v>1278302</v>
      </c>
      <c r="AC40" s="1048">
        <f t="shared" si="3"/>
        <v>372997</v>
      </c>
      <c r="AD40" s="1048">
        <f t="shared" si="4"/>
        <v>5478705</v>
      </c>
      <c r="AE40" s="1048">
        <f t="shared" si="5"/>
        <v>23632014</v>
      </c>
    </row>
    <row r="41" spans="1:31" ht="18" customHeight="1" thickTop="1" thickBot="1">
      <c r="A41" s="1065" t="s">
        <v>11</v>
      </c>
      <c r="B41" s="1040"/>
      <c r="C41" s="955">
        <f t="shared" ref="C41:L41" si="26">SUM(C39:C40)</f>
        <v>2387860</v>
      </c>
      <c r="D41" s="956">
        <f t="shared" si="26"/>
        <v>12925789</v>
      </c>
      <c r="E41" s="957">
        <f t="shared" si="26"/>
        <v>96033</v>
      </c>
      <c r="F41" s="958">
        <f t="shared" si="26"/>
        <v>291143</v>
      </c>
      <c r="G41" s="956">
        <f t="shared" si="26"/>
        <v>242490</v>
      </c>
      <c r="H41" s="956">
        <f t="shared" si="26"/>
        <v>1404141</v>
      </c>
      <c r="I41" s="959">
        <f t="shared" si="26"/>
        <v>2603216</v>
      </c>
      <c r="J41" s="955">
        <f t="shared" si="26"/>
        <v>1611299</v>
      </c>
      <c r="K41" s="956">
        <f t="shared" si="26"/>
        <v>25648435</v>
      </c>
      <c r="L41" s="960">
        <f t="shared" si="26"/>
        <v>3043831</v>
      </c>
      <c r="M41" s="931"/>
      <c r="N41" s="1065" t="s">
        <v>11</v>
      </c>
      <c r="O41" s="1040"/>
      <c r="P41" s="955">
        <f t="shared" ref="P41:U41" si="27">SUM(P39:P40)</f>
        <v>5015459</v>
      </c>
      <c r="Q41" s="956">
        <f t="shared" si="27"/>
        <v>154941</v>
      </c>
      <c r="R41" s="981">
        <f t="shared" si="27"/>
        <v>3969588</v>
      </c>
      <c r="S41" s="957">
        <f t="shared" si="27"/>
        <v>2695188</v>
      </c>
      <c r="T41" s="955">
        <f t="shared" si="27"/>
        <v>15026206</v>
      </c>
      <c r="U41" s="982">
        <f t="shared" si="27"/>
        <v>6754847</v>
      </c>
      <c r="V41" s="982">
        <f>SUM(C41:U41)</f>
        <v>83870466</v>
      </c>
      <c r="X41" s="1066">
        <f>SUM(J41:L41)</f>
        <v>30303565</v>
      </c>
      <c r="Y41" s="1048">
        <f t="shared" si="0"/>
        <v>15409682</v>
      </c>
      <c r="Z41" s="1048">
        <f>SUM(F41:I41)</f>
        <v>4540990</v>
      </c>
      <c r="AA41" s="1048">
        <f t="shared" si="1"/>
        <v>30303565</v>
      </c>
      <c r="AB41" s="1048">
        <f t="shared" si="2"/>
        <v>9139988</v>
      </c>
      <c r="AC41" s="1048">
        <f t="shared" si="3"/>
        <v>2695188</v>
      </c>
      <c r="AD41" s="1048">
        <f t="shared" si="4"/>
        <v>21781053</v>
      </c>
      <c r="AE41" s="1048">
        <f t="shared" si="5"/>
        <v>83870466</v>
      </c>
    </row>
    <row r="42" spans="1:31" ht="18" customHeight="1">
      <c r="A42" s="1025"/>
      <c r="B42" s="1025"/>
      <c r="C42" s="975" t="s">
        <v>941</v>
      </c>
      <c r="D42" s="975"/>
      <c r="E42" s="975"/>
      <c r="F42" s="975"/>
      <c r="G42" s="975"/>
      <c r="H42" s="975"/>
      <c r="I42" s="975"/>
      <c r="J42" s="975"/>
      <c r="K42" s="975"/>
      <c r="L42" s="975"/>
      <c r="M42" s="931"/>
      <c r="N42" s="1025"/>
      <c r="O42" s="1025"/>
      <c r="P42" s="975"/>
      <c r="Q42" s="975"/>
      <c r="R42" s="975"/>
      <c r="S42" s="975"/>
      <c r="T42" s="975"/>
      <c r="U42" s="975"/>
      <c r="V42" s="975"/>
      <c r="X42" s="1066"/>
      <c r="Y42" s="1048"/>
      <c r="Z42" s="1048"/>
      <c r="AA42" s="1048"/>
      <c r="AB42" s="1048"/>
      <c r="AC42" s="1048"/>
      <c r="AD42" s="1048"/>
      <c r="AE42" s="1048"/>
    </row>
    <row r="43" spans="1:31" ht="18" customHeight="1" thickBot="1">
      <c r="A43" s="1025"/>
      <c r="B43" s="1025"/>
      <c r="C43" s="975"/>
      <c r="D43" s="975"/>
      <c r="E43" s="975"/>
      <c r="F43" s="975"/>
      <c r="G43" s="975"/>
      <c r="H43" s="975"/>
      <c r="I43" s="975"/>
      <c r="J43" s="975"/>
      <c r="K43" s="975"/>
      <c r="L43" s="975"/>
      <c r="M43" s="931"/>
      <c r="N43" s="1025"/>
      <c r="O43" s="1025"/>
      <c r="P43" s="975"/>
      <c r="Q43" s="975"/>
      <c r="R43" s="975"/>
      <c r="S43" s="975"/>
      <c r="T43" s="975"/>
      <c r="U43" s="975"/>
      <c r="V43" s="975"/>
      <c r="X43" s="1066"/>
      <c r="Y43" s="1048"/>
      <c r="Z43" s="1048"/>
      <c r="AA43" s="1048"/>
      <c r="AB43" s="1048"/>
      <c r="AC43" s="1048"/>
      <c r="AD43" s="1048"/>
      <c r="AE43" s="1048"/>
    </row>
    <row r="44" spans="1:31" ht="18" customHeight="1">
      <c r="A44" s="1067" t="s">
        <v>942</v>
      </c>
      <c r="B44" s="1011"/>
      <c r="C44" s="925">
        <v>2429069</v>
      </c>
      <c r="D44" s="926">
        <v>14911560</v>
      </c>
      <c r="E44" s="926">
        <v>60859</v>
      </c>
      <c r="F44" s="926">
        <v>255271</v>
      </c>
      <c r="G44" s="926">
        <v>183319</v>
      </c>
      <c r="H44" s="926">
        <v>1549116</v>
      </c>
      <c r="I44" s="926">
        <v>2615970</v>
      </c>
      <c r="J44" s="926">
        <v>1888450</v>
      </c>
      <c r="K44" s="926">
        <v>24476595</v>
      </c>
      <c r="L44" s="930">
        <v>3286663</v>
      </c>
      <c r="M44" s="931"/>
      <c r="N44" s="1068" t="str">
        <f>A44</f>
        <v>Ｒ４年</v>
      </c>
      <c r="O44" s="1069"/>
      <c r="P44" s="984">
        <v>5911157</v>
      </c>
      <c r="Q44" s="985">
        <v>555686</v>
      </c>
      <c r="R44" s="985">
        <v>4805932</v>
      </c>
      <c r="S44" s="985">
        <v>3090358</v>
      </c>
      <c r="T44" s="985">
        <v>16091245</v>
      </c>
      <c r="U44" s="989">
        <v>4450251</v>
      </c>
      <c r="V44" s="1001">
        <f>C44+D44+E44+F44+G44+H44+I44+J44+K44+L44+P44+Q44+R44+S44+T44+U44</f>
        <v>86561501</v>
      </c>
      <c r="X44" s="1066"/>
      <c r="Y44" s="1048"/>
      <c r="Z44" s="1048"/>
      <c r="AA44" s="1048"/>
      <c r="AB44" s="1048"/>
      <c r="AC44" s="1048"/>
      <c r="AD44" s="1048"/>
      <c r="AE44" s="1048"/>
    </row>
    <row r="45" spans="1:31" ht="18" customHeight="1">
      <c r="A45" s="1070" t="s">
        <v>882</v>
      </c>
      <c r="B45" s="1071"/>
      <c r="C45" s="935">
        <v>2572358</v>
      </c>
      <c r="D45" s="936">
        <v>14924352</v>
      </c>
      <c r="E45" s="937">
        <v>80537</v>
      </c>
      <c r="F45" s="936">
        <v>422481</v>
      </c>
      <c r="G45" s="936">
        <v>161463</v>
      </c>
      <c r="H45" s="936">
        <v>1684007</v>
      </c>
      <c r="I45" s="937">
        <v>2710254</v>
      </c>
      <c r="J45" s="936">
        <v>1850478</v>
      </c>
      <c r="K45" s="936">
        <v>24700793</v>
      </c>
      <c r="L45" s="940">
        <v>3566607</v>
      </c>
      <c r="M45" s="931"/>
      <c r="N45" s="1072" t="str">
        <f>A45</f>
        <v>Ｒ３年</v>
      </c>
      <c r="O45" s="1073"/>
      <c r="P45" s="935">
        <v>5461000</v>
      </c>
      <c r="Q45" s="936">
        <v>488639</v>
      </c>
      <c r="R45" s="936">
        <v>4298756</v>
      </c>
      <c r="S45" s="936">
        <v>3232833</v>
      </c>
      <c r="T45" s="936">
        <v>16214757</v>
      </c>
      <c r="U45" s="940">
        <v>5163333</v>
      </c>
      <c r="V45" s="1002">
        <f t="shared" ref="V45:V56" si="28">C45+D45+E45+F45+G45+H45+I45+J45+K45+L45+P45+Q45+R45+S45+T45+U45</f>
        <v>87532648</v>
      </c>
      <c r="X45" s="1066"/>
      <c r="Y45" s="1048"/>
      <c r="Z45" s="1048"/>
      <c r="AA45" s="1048"/>
      <c r="AB45" s="1048"/>
      <c r="AC45" s="1048"/>
      <c r="AD45" s="1048"/>
      <c r="AE45" s="1048"/>
    </row>
    <row r="46" spans="1:31" ht="18" customHeight="1">
      <c r="A46" s="1070" t="s">
        <v>863</v>
      </c>
      <c r="B46" s="1071"/>
      <c r="C46" s="938">
        <v>2487483</v>
      </c>
      <c r="D46" s="936">
        <v>13765525</v>
      </c>
      <c r="E46" s="1003">
        <v>20190</v>
      </c>
      <c r="F46" s="936">
        <v>483309</v>
      </c>
      <c r="G46" s="936">
        <v>307493</v>
      </c>
      <c r="H46" s="936">
        <v>1470200</v>
      </c>
      <c r="I46" s="1003">
        <v>2828513</v>
      </c>
      <c r="J46" s="936">
        <v>2014312</v>
      </c>
      <c r="K46" s="936">
        <v>32284558</v>
      </c>
      <c r="L46" s="940">
        <v>3361096</v>
      </c>
      <c r="M46" s="1004"/>
      <c r="N46" s="1072" t="str">
        <f>A46</f>
        <v>Ｒ２年</v>
      </c>
      <c r="O46" s="1073"/>
      <c r="P46" s="938">
        <v>5047179</v>
      </c>
      <c r="Q46" s="936">
        <v>299151</v>
      </c>
      <c r="R46" s="936">
        <v>4243621</v>
      </c>
      <c r="S46" s="936">
        <v>2791885</v>
      </c>
      <c r="T46" s="936">
        <v>15914349</v>
      </c>
      <c r="U46" s="937">
        <v>7420246</v>
      </c>
      <c r="V46" s="1002">
        <f t="shared" si="28"/>
        <v>94739110</v>
      </c>
      <c r="X46" s="1066"/>
      <c r="Y46" s="1048"/>
      <c r="Z46" s="1048"/>
      <c r="AA46" s="1048"/>
      <c r="AB46" s="1048"/>
      <c r="AC46" s="1048"/>
      <c r="AD46" s="1048"/>
      <c r="AE46" s="1048"/>
    </row>
    <row r="47" spans="1:31" ht="18" customHeight="1">
      <c r="A47" s="1072" t="s">
        <v>849</v>
      </c>
      <c r="B47" s="1073"/>
      <c r="C47" s="935">
        <v>2627259</v>
      </c>
      <c r="D47" s="936">
        <v>16507624</v>
      </c>
      <c r="E47" s="937">
        <v>133468</v>
      </c>
      <c r="F47" s="936">
        <v>469417</v>
      </c>
      <c r="G47" s="936">
        <v>622266</v>
      </c>
      <c r="H47" s="936">
        <v>1819226</v>
      </c>
      <c r="I47" s="937">
        <v>2872465</v>
      </c>
      <c r="J47" s="936">
        <v>2138032</v>
      </c>
      <c r="K47" s="936">
        <v>28494511</v>
      </c>
      <c r="L47" s="940">
        <v>3919833</v>
      </c>
      <c r="M47" s="1004"/>
      <c r="N47" s="1072" t="str">
        <f>A47</f>
        <v>Ｒ元年</v>
      </c>
      <c r="O47" s="1073"/>
      <c r="P47" s="938">
        <v>4839710</v>
      </c>
      <c r="Q47" s="936">
        <v>405223</v>
      </c>
      <c r="R47" s="936">
        <v>4832140</v>
      </c>
      <c r="S47" s="936">
        <v>3322907</v>
      </c>
      <c r="T47" s="936">
        <v>15917832</v>
      </c>
      <c r="U47" s="942">
        <v>7637128</v>
      </c>
      <c r="V47" s="1002">
        <f t="shared" si="28"/>
        <v>96559041</v>
      </c>
      <c r="X47" s="1066"/>
      <c r="Y47" s="1048"/>
      <c r="Z47" s="1048"/>
      <c r="AA47" s="1048"/>
      <c r="AB47" s="1048"/>
      <c r="AC47" s="1048"/>
      <c r="AD47" s="1048"/>
      <c r="AE47" s="1048"/>
    </row>
    <row r="48" spans="1:31" ht="17.850000000000001" customHeight="1">
      <c r="A48" s="1072" t="s">
        <v>770</v>
      </c>
      <c r="B48" s="1073"/>
      <c r="C48" s="935">
        <v>2621429</v>
      </c>
      <c r="D48" s="936">
        <v>16946600</v>
      </c>
      <c r="E48" s="937">
        <v>174587</v>
      </c>
      <c r="F48" s="936">
        <v>430069</v>
      </c>
      <c r="G48" s="936">
        <v>541309</v>
      </c>
      <c r="H48" s="936">
        <v>2155003</v>
      </c>
      <c r="I48" s="937">
        <v>2527348</v>
      </c>
      <c r="J48" s="936">
        <v>2603702</v>
      </c>
      <c r="K48" s="936">
        <v>33047314</v>
      </c>
      <c r="L48" s="940">
        <v>3954198</v>
      </c>
      <c r="M48" s="1004"/>
      <c r="N48" s="1072" t="str">
        <f>A48</f>
        <v>３０年</v>
      </c>
      <c r="O48" s="1073"/>
      <c r="P48" s="938">
        <v>3663402</v>
      </c>
      <c r="Q48" s="936">
        <v>302472</v>
      </c>
      <c r="R48" s="936">
        <v>5073951</v>
      </c>
      <c r="S48" s="936">
        <v>3282900</v>
      </c>
      <c r="T48" s="936">
        <v>16235320</v>
      </c>
      <c r="U48" s="942">
        <v>6976634</v>
      </c>
      <c r="V48" s="1002">
        <f t="shared" si="28"/>
        <v>100536238</v>
      </c>
      <c r="X48" s="1066"/>
      <c r="Y48" s="1048"/>
      <c r="Z48" s="1048"/>
      <c r="AA48" s="1048"/>
      <c r="AB48" s="1048"/>
      <c r="AC48" s="1048"/>
      <c r="AD48" s="1048"/>
      <c r="AE48" s="1048"/>
    </row>
    <row r="49" spans="1:31" ht="17.850000000000001" customHeight="1">
      <c r="A49" s="1072" t="s">
        <v>14</v>
      </c>
      <c r="B49" s="1074"/>
      <c r="C49" s="935">
        <v>2591183</v>
      </c>
      <c r="D49" s="936">
        <v>15711310</v>
      </c>
      <c r="E49" s="937">
        <v>91943</v>
      </c>
      <c r="F49" s="936">
        <v>369021</v>
      </c>
      <c r="G49" s="936">
        <v>617062</v>
      </c>
      <c r="H49" s="936">
        <v>2328243</v>
      </c>
      <c r="I49" s="937">
        <v>2644853</v>
      </c>
      <c r="J49" s="936">
        <v>2286421</v>
      </c>
      <c r="K49" s="936">
        <v>31738506</v>
      </c>
      <c r="L49" s="940">
        <v>3432726</v>
      </c>
      <c r="M49" s="1004"/>
      <c r="N49" s="1072" t="s">
        <v>14</v>
      </c>
      <c r="O49" s="1074"/>
      <c r="P49" s="938">
        <v>3216212</v>
      </c>
      <c r="Q49" s="936">
        <v>354196</v>
      </c>
      <c r="R49" s="936">
        <v>5216717</v>
      </c>
      <c r="S49" s="936">
        <v>3556710</v>
      </c>
      <c r="T49" s="936">
        <v>16625057</v>
      </c>
      <c r="U49" s="942">
        <v>6508250</v>
      </c>
      <c r="V49" s="1002">
        <f t="shared" si="28"/>
        <v>97288410</v>
      </c>
      <c r="X49" s="1066"/>
      <c r="Y49" s="1048"/>
      <c r="Z49" s="1048"/>
      <c r="AA49" s="1048"/>
      <c r="AB49" s="1048"/>
      <c r="AC49" s="1048"/>
      <c r="AD49" s="1048"/>
      <c r="AE49" s="1048"/>
    </row>
    <row r="50" spans="1:31" ht="17.850000000000001" customHeight="1">
      <c r="A50" s="1072" t="s">
        <v>63</v>
      </c>
      <c r="B50" s="1074"/>
      <c r="C50" s="935">
        <v>2614196</v>
      </c>
      <c r="D50" s="936">
        <v>15636241</v>
      </c>
      <c r="E50" s="937">
        <v>94142</v>
      </c>
      <c r="F50" s="936">
        <v>317563</v>
      </c>
      <c r="G50" s="936">
        <v>666874</v>
      </c>
      <c r="H50" s="936">
        <v>2318774</v>
      </c>
      <c r="I50" s="937">
        <v>2287735</v>
      </c>
      <c r="J50" s="936">
        <v>2471175</v>
      </c>
      <c r="K50" s="936">
        <v>32644854</v>
      </c>
      <c r="L50" s="940">
        <v>3351747</v>
      </c>
      <c r="M50" s="1004"/>
      <c r="N50" s="1072" t="s">
        <v>63</v>
      </c>
      <c r="O50" s="1074"/>
      <c r="P50" s="938">
        <v>3724274</v>
      </c>
      <c r="Q50" s="936">
        <v>326546</v>
      </c>
      <c r="R50" s="936">
        <v>5203501</v>
      </c>
      <c r="S50" s="936">
        <v>3491299</v>
      </c>
      <c r="T50" s="936">
        <v>16300572</v>
      </c>
      <c r="U50" s="942">
        <v>5507823</v>
      </c>
      <c r="V50" s="1002">
        <f t="shared" si="28"/>
        <v>96957316</v>
      </c>
      <c r="X50" s="1048"/>
      <c r="Y50" s="1048"/>
      <c r="Z50" s="1048"/>
      <c r="AA50" s="1048"/>
      <c r="AB50" s="1048"/>
      <c r="AC50" s="1048"/>
      <c r="AD50" s="1048"/>
      <c r="AE50" s="1048"/>
    </row>
    <row r="51" spans="1:31" ht="17.850000000000001" customHeight="1">
      <c r="A51" s="1072" t="s">
        <v>64</v>
      </c>
      <c r="B51" s="1074"/>
      <c r="C51" s="935">
        <v>2495209</v>
      </c>
      <c r="D51" s="936">
        <v>16008259</v>
      </c>
      <c r="E51" s="937">
        <v>76513</v>
      </c>
      <c r="F51" s="936">
        <v>181415</v>
      </c>
      <c r="G51" s="936">
        <v>730201</v>
      </c>
      <c r="H51" s="936">
        <v>2145732</v>
      </c>
      <c r="I51" s="937">
        <v>2466329</v>
      </c>
      <c r="J51" s="936">
        <v>2519420</v>
      </c>
      <c r="K51" s="936">
        <v>29563261</v>
      </c>
      <c r="L51" s="940">
        <v>3516650</v>
      </c>
      <c r="M51" s="1004"/>
      <c r="N51" s="1072" t="s">
        <v>64</v>
      </c>
      <c r="O51" s="1074"/>
      <c r="P51" s="938">
        <v>3692401</v>
      </c>
      <c r="Q51" s="936">
        <v>548643</v>
      </c>
      <c r="R51" s="936">
        <v>5344020</v>
      </c>
      <c r="S51" s="936">
        <v>3551809</v>
      </c>
      <c r="T51" s="936">
        <v>16739560</v>
      </c>
      <c r="U51" s="942">
        <v>6346162</v>
      </c>
      <c r="V51" s="1002">
        <f t="shared" si="28"/>
        <v>95925584</v>
      </c>
      <c r="X51" s="1048"/>
    </row>
    <row r="52" spans="1:31" ht="17.850000000000001" customHeight="1">
      <c r="A52" s="1072" t="s">
        <v>65</v>
      </c>
      <c r="B52" s="1075"/>
      <c r="C52" s="935">
        <v>2615949</v>
      </c>
      <c r="D52" s="936">
        <v>15689015</v>
      </c>
      <c r="E52" s="937">
        <v>58583</v>
      </c>
      <c r="F52" s="936">
        <v>121344</v>
      </c>
      <c r="G52" s="936">
        <v>533485</v>
      </c>
      <c r="H52" s="936">
        <v>2145378</v>
      </c>
      <c r="I52" s="937">
        <v>2629886</v>
      </c>
      <c r="J52" s="936">
        <v>2512852</v>
      </c>
      <c r="K52" s="936">
        <v>30682130</v>
      </c>
      <c r="L52" s="940">
        <v>3753118</v>
      </c>
      <c r="M52" s="1004"/>
      <c r="N52" s="1072" t="s">
        <v>65</v>
      </c>
      <c r="O52" s="1073"/>
      <c r="P52" s="938">
        <v>3769298</v>
      </c>
      <c r="Q52" s="936">
        <v>404279</v>
      </c>
      <c r="R52" s="936">
        <v>5280047</v>
      </c>
      <c r="S52" s="936">
        <v>3382116</v>
      </c>
      <c r="T52" s="936">
        <v>17894025</v>
      </c>
      <c r="U52" s="942">
        <v>5234671</v>
      </c>
      <c r="V52" s="1002">
        <f t="shared" si="28"/>
        <v>96706176</v>
      </c>
    </row>
    <row r="53" spans="1:31" ht="17.850000000000001" customHeight="1">
      <c r="A53" s="1072" t="s">
        <v>66</v>
      </c>
      <c r="B53" s="1073"/>
      <c r="C53" s="935">
        <v>2826418</v>
      </c>
      <c r="D53" s="936">
        <v>17070389</v>
      </c>
      <c r="E53" s="937">
        <v>72697</v>
      </c>
      <c r="F53" s="936">
        <v>124677</v>
      </c>
      <c r="G53" s="936">
        <v>441637</v>
      </c>
      <c r="H53" s="936">
        <v>2523129</v>
      </c>
      <c r="I53" s="937">
        <v>2387314</v>
      </c>
      <c r="J53" s="936">
        <v>2470894</v>
      </c>
      <c r="K53" s="936">
        <v>29327717</v>
      </c>
      <c r="L53" s="940">
        <v>3949388</v>
      </c>
      <c r="M53" s="1004"/>
      <c r="N53" s="1072" t="s">
        <v>66</v>
      </c>
      <c r="O53" s="1073"/>
      <c r="P53" s="938">
        <v>3479440</v>
      </c>
      <c r="Q53" s="936">
        <v>514294</v>
      </c>
      <c r="R53" s="936">
        <v>5991635</v>
      </c>
      <c r="S53" s="936">
        <v>3795661</v>
      </c>
      <c r="T53" s="936">
        <v>17441424</v>
      </c>
      <c r="U53" s="942">
        <v>5938752</v>
      </c>
      <c r="V53" s="1002">
        <f t="shared" si="28"/>
        <v>98355466</v>
      </c>
    </row>
    <row r="54" spans="1:31" s="1076" customFormat="1" ht="17.850000000000001" customHeight="1">
      <c r="A54" s="1072" t="s">
        <v>67</v>
      </c>
      <c r="B54" s="1073"/>
      <c r="C54" s="935">
        <v>2914315</v>
      </c>
      <c r="D54" s="936">
        <v>16214522</v>
      </c>
      <c r="E54" s="937">
        <v>56967</v>
      </c>
      <c r="F54" s="936">
        <v>168194</v>
      </c>
      <c r="G54" s="936">
        <v>275434</v>
      </c>
      <c r="H54" s="936">
        <v>1835653</v>
      </c>
      <c r="I54" s="937">
        <v>1709546</v>
      </c>
      <c r="J54" s="936">
        <v>2971163</v>
      </c>
      <c r="K54" s="936">
        <v>27056274</v>
      </c>
      <c r="L54" s="940">
        <v>2759117</v>
      </c>
      <c r="M54" s="1005"/>
      <c r="N54" s="1072" t="s">
        <v>67</v>
      </c>
      <c r="O54" s="1073"/>
      <c r="P54" s="938">
        <v>4020413</v>
      </c>
      <c r="Q54" s="936">
        <v>356359</v>
      </c>
      <c r="R54" s="936">
        <v>5813760</v>
      </c>
      <c r="S54" s="936">
        <v>3540295</v>
      </c>
      <c r="T54" s="936">
        <v>17884205</v>
      </c>
      <c r="U54" s="942">
        <v>5540764</v>
      </c>
      <c r="V54" s="1002">
        <f t="shared" si="28"/>
        <v>93116981</v>
      </c>
    </row>
    <row r="55" spans="1:31" s="1076" customFormat="1" ht="17.850000000000001" customHeight="1">
      <c r="A55" s="1072" t="s">
        <v>68</v>
      </c>
      <c r="B55" s="1073"/>
      <c r="C55" s="935">
        <v>2889154</v>
      </c>
      <c r="D55" s="936">
        <v>12659936</v>
      </c>
      <c r="E55" s="937">
        <v>183083</v>
      </c>
      <c r="F55" s="936">
        <v>184606</v>
      </c>
      <c r="G55" s="936">
        <v>150142</v>
      </c>
      <c r="H55" s="936">
        <v>1127382</v>
      </c>
      <c r="I55" s="937">
        <v>646865</v>
      </c>
      <c r="J55" s="936">
        <v>3095339</v>
      </c>
      <c r="K55" s="936">
        <v>13836364</v>
      </c>
      <c r="L55" s="940">
        <v>1683474</v>
      </c>
      <c r="M55" s="1005"/>
      <c r="N55" s="1072" t="s">
        <v>68</v>
      </c>
      <c r="O55" s="1073"/>
      <c r="P55" s="938">
        <v>3822252</v>
      </c>
      <c r="Q55" s="936">
        <v>468605</v>
      </c>
      <c r="R55" s="936">
        <v>6256273</v>
      </c>
      <c r="S55" s="936">
        <v>3773186</v>
      </c>
      <c r="T55" s="936">
        <v>11920729</v>
      </c>
      <c r="U55" s="942">
        <v>218659</v>
      </c>
      <c r="V55" s="1002">
        <f t="shared" si="28"/>
        <v>62916049</v>
      </c>
    </row>
    <row r="56" spans="1:31" s="1076" customFormat="1" ht="17.850000000000001" customHeight="1" thickBot="1">
      <c r="A56" s="1065" t="s">
        <v>69</v>
      </c>
      <c r="B56" s="1077"/>
      <c r="C56" s="955">
        <v>2770482</v>
      </c>
      <c r="D56" s="956">
        <v>15259851</v>
      </c>
      <c r="E56" s="957">
        <v>159521</v>
      </c>
      <c r="F56" s="956">
        <v>139030</v>
      </c>
      <c r="G56" s="956">
        <v>233971</v>
      </c>
      <c r="H56" s="956">
        <v>2487138</v>
      </c>
      <c r="I56" s="957">
        <v>2670755</v>
      </c>
      <c r="J56" s="956">
        <v>2092888</v>
      </c>
      <c r="K56" s="956">
        <v>24911545</v>
      </c>
      <c r="L56" s="960">
        <v>4039793</v>
      </c>
      <c r="M56" s="1005"/>
      <c r="N56" s="1065" t="s">
        <v>69</v>
      </c>
      <c r="O56" s="1077"/>
      <c r="P56" s="958">
        <v>3418221</v>
      </c>
      <c r="Q56" s="956">
        <v>335211</v>
      </c>
      <c r="R56" s="956">
        <v>4827576</v>
      </c>
      <c r="S56" s="956">
        <v>3152342</v>
      </c>
      <c r="T56" s="956">
        <v>14853174</v>
      </c>
      <c r="U56" s="982">
        <v>5428761</v>
      </c>
      <c r="V56" s="1006">
        <f t="shared" si="28"/>
        <v>86780259</v>
      </c>
    </row>
    <row r="57" spans="1:31" ht="17.850000000000001" customHeight="1">
      <c r="A57" s="1023"/>
      <c r="B57" s="1023"/>
      <c r="C57" s="1023"/>
      <c r="D57" s="1023"/>
      <c r="E57" s="1023"/>
      <c r="F57" s="1023"/>
      <c r="G57" s="1023"/>
      <c r="H57" s="1023"/>
      <c r="I57" s="1023"/>
      <c r="J57" s="1023"/>
      <c r="K57" s="1023"/>
      <c r="L57" s="1078" t="s">
        <v>771</v>
      </c>
      <c r="M57" s="1079"/>
      <c r="N57" s="1023"/>
      <c r="O57" s="1023"/>
      <c r="P57" s="1023"/>
      <c r="Q57" s="1023"/>
      <c r="R57" s="1023"/>
      <c r="S57" s="1023"/>
      <c r="T57" s="1023"/>
      <c r="U57" s="1023"/>
      <c r="V57" s="1078" t="str">
        <f>L57</f>
        <v>（資料：各県港湾統計より）</v>
      </c>
    </row>
    <row r="58" spans="1:31" ht="17.850000000000001" customHeight="1">
      <c r="A58" s="1023"/>
      <c r="B58" s="1023"/>
      <c r="C58" s="1023"/>
      <c r="D58" s="1023"/>
      <c r="E58" s="1023"/>
      <c r="F58" s="1023"/>
      <c r="G58" s="1023"/>
      <c r="H58" s="1023"/>
      <c r="I58" s="1023"/>
      <c r="J58" s="1023"/>
      <c r="K58" s="1023"/>
      <c r="L58" s="1078" t="s">
        <v>772</v>
      </c>
      <c r="M58" s="1023"/>
      <c r="N58" s="1023"/>
      <c r="O58" s="1023"/>
      <c r="P58" s="1080"/>
      <c r="Q58" s="1023"/>
      <c r="R58" s="1023"/>
      <c r="S58" s="1023"/>
      <c r="T58" s="1023"/>
      <c r="U58" s="1023"/>
      <c r="V58" s="1078" t="str">
        <f>L58</f>
        <v>※自動車航迭船（フェリー）による自動車貨物運搬を除く</v>
      </c>
    </row>
    <row r="59" spans="1:31" ht="15.95" customHeight="1">
      <c r="A59" s="1023"/>
      <c r="B59" s="1023"/>
      <c r="C59" s="1023"/>
      <c r="D59" s="1023"/>
      <c r="E59" s="1023"/>
      <c r="F59" s="1023"/>
      <c r="G59" s="1023"/>
      <c r="H59" s="1023"/>
      <c r="I59" s="1023"/>
      <c r="J59" s="1023"/>
      <c r="K59" s="1023"/>
      <c r="L59" s="1023"/>
      <c r="M59" s="1023"/>
      <c r="N59" s="1023"/>
      <c r="O59" s="1023"/>
      <c r="P59" s="1023"/>
      <c r="Q59" s="1023"/>
      <c r="R59" s="1023"/>
      <c r="S59" s="1023"/>
      <c r="T59" s="1023"/>
      <c r="U59" s="1023"/>
      <c r="V59" s="1023"/>
    </row>
    <row r="60" spans="1:31" ht="15.95" customHeight="1">
      <c r="A60" s="1025" t="s">
        <v>883</v>
      </c>
      <c r="B60" s="1025"/>
      <c r="C60" s="1025" t="s">
        <v>5</v>
      </c>
      <c r="D60" s="1025" t="s">
        <v>38</v>
      </c>
      <c r="E60" s="1025" t="s">
        <v>39</v>
      </c>
      <c r="F60" s="1025" t="s">
        <v>40</v>
      </c>
      <c r="G60" s="1025" t="s">
        <v>41</v>
      </c>
      <c r="H60" s="1025" t="s">
        <v>42</v>
      </c>
      <c r="I60" s="1025" t="s">
        <v>43</v>
      </c>
      <c r="J60" s="1025" t="s">
        <v>44</v>
      </c>
      <c r="K60" s="1025" t="s">
        <v>45</v>
      </c>
      <c r="L60" s="1025" t="s">
        <v>46</v>
      </c>
      <c r="M60" s="1025"/>
      <c r="N60" s="1025"/>
      <c r="O60" s="1025"/>
      <c r="P60" s="1025" t="s">
        <v>47</v>
      </c>
      <c r="Q60" s="1025" t="s">
        <v>48</v>
      </c>
      <c r="R60" s="1025" t="s">
        <v>49</v>
      </c>
      <c r="S60" s="1025" t="s">
        <v>50</v>
      </c>
      <c r="T60" s="1025" t="s">
        <v>51</v>
      </c>
      <c r="U60" s="1025" t="s">
        <v>52</v>
      </c>
      <c r="V60" s="1025" t="s">
        <v>20</v>
      </c>
    </row>
    <row r="61" spans="1:31" ht="15.95" customHeight="1">
      <c r="A61" s="1023"/>
      <c r="B61" s="1025" t="s">
        <v>884</v>
      </c>
      <c r="C61" s="1081">
        <f t="shared" ref="C61:L61" si="29">SUM(C4:C5)+SUM(C9:C10)+SUM(C14:C15)+SUM(C19:C20)+SUM(C24:C25)+SUM(C29:C30)+SUM(C34:C35)</f>
        <v>1748828</v>
      </c>
      <c r="D61" s="1081">
        <f t="shared" si="29"/>
        <v>7426054</v>
      </c>
      <c r="E61" s="1081">
        <f t="shared" si="29"/>
        <v>81984</v>
      </c>
      <c r="F61" s="1081">
        <f t="shared" si="29"/>
        <v>255024</v>
      </c>
      <c r="G61" s="1081">
        <f t="shared" si="29"/>
        <v>133753</v>
      </c>
      <c r="H61" s="1081">
        <f t="shared" si="29"/>
        <v>974135</v>
      </c>
      <c r="I61" s="1081">
        <f t="shared" si="29"/>
        <v>2085460</v>
      </c>
      <c r="J61" s="1081">
        <f t="shared" si="29"/>
        <v>1523396</v>
      </c>
      <c r="K61" s="1081">
        <f t="shared" si="29"/>
        <v>15847763</v>
      </c>
      <c r="L61" s="1081">
        <f t="shared" si="29"/>
        <v>768419</v>
      </c>
      <c r="M61" s="1081"/>
      <c r="N61" s="1081"/>
      <c r="O61" s="1081"/>
      <c r="P61" s="1081">
        <f t="shared" ref="P61:U61" si="30">SUM(P4:P5)+SUM(P9:P10)+SUM(P14:P15)+SUM(P19:P20)+SUM(P24:P25)+SUM(P29:P30)+SUM(P34:P35)</f>
        <v>571966</v>
      </c>
      <c r="Q61" s="1081">
        <f t="shared" si="30"/>
        <v>154941</v>
      </c>
      <c r="R61" s="1081">
        <f t="shared" si="30"/>
        <v>2351658</v>
      </c>
      <c r="S61" s="1081">
        <f t="shared" si="30"/>
        <v>855738</v>
      </c>
      <c r="T61" s="1081">
        <f t="shared" si="30"/>
        <v>5878069</v>
      </c>
      <c r="U61" s="1081">
        <f t="shared" si="30"/>
        <v>1037148</v>
      </c>
      <c r="V61" s="1081">
        <f>SUM(C61:U61)</f>
        <v>41694336</v>
      </c>
    </row>
    <row r="62" spans="1:31" ht="15.95" customHeight="1">
      <c r="A62" s="1023"/>
      <c r="B62" s="1025" t="s">
        <v>885</v>
      </c>
      <c r="C62" s="1081">
        <f t="shared" ref="C62:L62" si="31">SUM(C6:C7)+SUM(C11:C12)+SUM(C16:C17)+SUM(C21:C22)+SUM(C26:C27)+SUM(C31:C32)+SUM(C36:C37)</f>
        <v>639032</v>
      </c>
      <c r="D62" s="1081">
        <f t="shared" si="31"/>
        <v>5499735</v>
      </c>
      <c r="E62" s="1081">
        <f t="shared" si="31"/>
        <v>14049</v>
      </c>
      <c r="F62" s="1081">
        <f t="shared" si="31"/>
        <v>36119</v>
      </c>
      <c r="G62" s="1081">
        <f t="shared" si="31"/>
        <v>108737</v>
      </c>
      <c r="H62" s="1081">
        <f t="shared" si="31"/>
        <v>430006</v>
      </c>
      <c r="I62" s="1081">
        <f t="shared" si="31"/>
        <v>517756</v>
      </c>
      <c r="J62" s="1081">
        <f t="shared" si="31"/>
        <v>87903</v>
      </c>
      <c r="K62" s="1081">
        <f t="shared" si="31"/>
        <v>9800672</v>
      </c>
      <c r="L62" s="1081">
        <f t="shared" si="31"/>
        <v>2275412</v>
      </c>
      <c r="M62" s="1081"/>
      <c r="N62" s="1081"/>
      <c r="O62" s="1081"/>
      <c r="P62" s="1081">
        <f t="shared" ref="P62:U62" si="32">SUM(P6:P7)+SUM(P11:P12)+SUM(P16:P17)+SUM(P21:P22)+SUM(P26:P27)+SUM(P31:P32)+SUM(P36:P37)</f>
        <v>4443493</v>
      </c>
      <c r="Q62" s="1081">
        <f t="shared" si="32"/>
        <v>0</v>
      </c>
      <c r="R62" s="1081">
        <f t="shared" si="32"/>
        <v>1617930</v>
      </c>
      <c r="S62" s="1081">
        <f t="shared" si="32"/>
        <v>1839450</v>
      </c>
      <c r="T62" s="1081">
        <f t="shared" si="32"/>
        <v>9148137</v>
      </c>
      <c r="U62" s="1081">
        <f t="shared" si="32"/>
        <v>5717699</v>
      </c>
      <c r="V62" s="1081">
        <f>SUM(C62:U62)</f>
        <v>42176130</v>
      </c>
    </row>
    <row r="63" spans="1:31" ht="15.95" customHeight="1">
      <c r="A63" s="1023"/>
      <c r="B63" s="1025" t="s">
        <v>57</v>
      </c>
      <c r="C63" s="1081">
        <f>SUM(C61:C62)</f>
        <v>2387860</v>
      </c>
      <c r="D63" s="1081">
        <f t="shared" ref="D63:T63" si="33">SUM(D61:D62)</f>
        <v>12925789</v>
      </c>
      <c r="E63" s="1081">
        <f t="shared" si="33"/>
        <v>96033</v>
      </c>
      <c r="F63" s="1081">
        <f t="shared" si="33"/>
        <v>291143</v>
      </c>
      <c r="G63" s="1081">
        <f t="shared" si="33"/>
        <v>242490</v>
      </c>
      <c r="H63" s="1081">
        <f t="shared" si="33"/>
        <v>1404141</v>
      </c>
      <c r="I63" s="1081">
        <f t="shared" si="33"/>
        <v>2603216</v>
      </c>
      <c r="J63" s="1081">
        <f t="shared" si="33"/>
        <v>1611299</v>
      </c>
      <c r="K63" s="1081">
        <f t="shared" si="33"/>
        <v>25648435</v>
      </c>
      <c r="L63" s="1081">
        <f t="shared" si="33"/>
        <v>3043831</v>
      </c>
      <c r="M63" s="1081"/>
      <c r="N63" s="1081"/>
      <c r="O63" s="1081"/>
      <c r="P63" s="1081">
        <f t="shared" si="33"/>
        <v>5015459</v>
      </c>
      <c r="Q63" s="1081">
        <f t="shared" si="33"/>
        <v>154941</v>
      </c>
      <c r="R63" s="1081">
        <f t="shared" si="33"/>
        <v>3969588</v>
      </c>
      <c r="S63" s="1081">
        <f t="shared" si="33"/>
        <v>2695188</v>
      </c>
      <c r="T63" s="1081">
        <f t="shared" si="33"/>
        <v>15026206</v>
      </c>
      <c r="U63" s="1081">
        <f>SUM(U61:U62)</f>
        <v>6754847</v>
      </c>
      <c r="V63" s="1081">
        <f>SUM(V61:V62)</f>
        <v>83870466</v>
      </c>
    </row>
    <row r="64" spans="1:31" ht="15.95" customHeight="1">
      <c r="A64" s="1023"/>
      <c r="B64" s="1023"/>
      <c r="C64" s="1023"/>
      <c r="D64" s="1023"/>
      <c r="E64" s="1023"/>
      <c r="F64" s="1023"/>
      <c r="G64" s="1023"/>
      <c r="H64" s="1023"/>
      <c r="I64" s="1023"/>
      <c r="J64" s="1023"/>
      <c r="K64" s="1023"/>
      <c r="L64" s="1023"/>
      <c r="M64" s="1023"/>
      <c r="N64" s="1023"/>
      <c r="O64" s="1023"/>
      <c r="P64" s="1023"/>
      <c r="Q64" s="1023"/>
      <c r="R64" s="1023"/>
      <c r="S64" s="1023"/>
      <c r="T64" s="1023"/>
      <c r="U64" s="1023"/>
      <c r="V64" s="1023"/>
    </row>
    <row r="65" spans="1:22" ht="15.95" customHeight="1">
      <c r="A65" s="1023"/>
      <c r="B65" s="1023"/>
      <c r="C65" s="1023"/>
      <c r="D65" s="1023"/>
      <c r="E65" s="1023"/>
      <c r="F65" s="1023"/>
      <c r="G65" s="1023"/>
      <c r="H65" s="1023"/>
      <c r="I65" s="1023"/>
      <c r="J65" s="1023"/>
      <c r="K65" s="1023"/>
      <c r="L65" s="1023"/>
      <c r="M65" s="1023"/>
      <c r="N65" s="1023"/>
      <c r="O65" s="1023"/>
      <c r="P65" s="1023"/>
      <c r="Q65" s="1023"/>
      <c r="R65" s="1023"/>
      <c r="S65" s="1023"/>
      <c r="T65" s="1023"/>
      <c r="U65" s="1023"/>
      <c r="V65" s="1023"/>
    </row>
    <row r="66" spans="1:22" ht="15.95" customHeight="1">
      <c r="A66" s="1023"/>
      <c r="B66" s="1023"/>
      <c r="C66" s="1023"/>
      <c r="D66" s="1023"/>
      <c r="E66" s="1023"/>
      <c r="F66" s="1023"/>
      <c r="G66" s="1023"/>
      <c r="H66" s="1023"/>
      <c r="I66" s="1023"/>
      <c r="J66" s="1023"/>
      <c r="K66" s="1023"/>
      <c r="L66" s="1023"/>
      <c r="M66" s="1023"/>
      <c r="N66" s="1023"/>
      <c r="O66" s="1023"/>
      <c r="P66" s="1023"/>
      <c r="Q66" s="1023"/>
      <c r="R66" s="1023"/>
      <c r="S66" s="1023"/>
      <c r="T66" s="1023"/>
      <c r="U66" s="1023"/>
      <c r="V66" s="1023"/>
    </row>
    <row r="67" spans="1:22" ht="15.95" customHeight="1">
      <c r="A67" s="1023"/>
      <c r="B67" s="1023"/>
      <c r="C67" s="1023"/>
      <c r="D67" s="1023"/>
      <c r="E67" s="1023"/>
      <c r="F67" s="1023"/>
      <c r="G67" s="1023"/>
      <c r="H67" s="1023"/>
      <c r="I67" s="1023"/>
      <c r="J67" s="1023"/>
      <c r="K67" s="1023"/>
      <c r="L67" s="1023"/>
      <c r="M67" s="1023"/>
      <c r="N67" s="1023"/>
      <c r="O67" s="1023"/>
      <c r="P67" s="1023"/>
      <c r="Q67" s="1023"/>
      <c r="R67" s="1023"/>
      <c r="S67" s="1023"/>
      <c r="T67" s="1023"/>
      <c r="U67" s="1023"/>
      <c r="V67" s="1023"/>
    </row>
    <row r="68" spans="1:22" ht="15.95" customHeight="1">
      <c r="A68" s="1023"/>
      <c r="B68" s="1023"/>
      <c r="C68" s="1023"/>
      <c r="D68" s="1023"/>
      <c r="E68" s="1023"/>
      <c r="F68" s="1023"/>
      <c r="G68" s="1023"/>
      <c r="H68" s="1023"/>
      <c r="I68" s="1023"/>
      <c r="J68" s="1023"/>
      <c r="K68" s="1023"/>
      <c r="L68" s="1023"/>
      <c r="M68" s="1023"/>
      <c r="N68" s="1023"/>
      <c r="O68" s="1023"/>
      <c r="P68" s="1023"/>
      <c r="Q68" s="1023"/>
      <c r="R68" s="1023"/>
      <c r="S68" s="1023"/>
      <c r="T68" s="1023"/>
      <c r="U68" s="1023"/>
      <c r="V68" s="1023"/>
    </row>
    <row r="69" spans="1:22" ht="15.95" customHeight="1">
      <c r="A69" s="1023"/>
      <c r="B69" s="1023"/>
      <c r="C69" s="1023"/>
      <c r="D69" s="1023"/>
      <c r="E69" s="1023"/>
      <c r="F69" s="1023"/>
      <c r="G69" s="1023"/>
      <c r="H69" s="1023"/>
      <c r="I69" s="1023"/>
      <c r="J69" s="1023"/>
      <c r="K69" s="1023"/>
      <c r="L69" s="1023"/>
      <c r="M69" s="1023"/>
      <c r="N69" s="1023"/>
      <c r="O69" s="1023"/>
      <c r="P69" s="1023"/>
      <c r="Q69" s="1023"/>
      <c r="R69" s="1023"/>
      <c r="S69" s="1023"/>
      <c r="T69" s="1023"/>
      <c r="U69" s="1023"/>
      <c r="V69" s="1023"/>
    </row>
    <row r="70" spans="1:22" ht="15.95" customHeight="1">
      <c r="A70" s="1023"/>
      <c r="B70" s="1023"/>
      <c r="C70" s="1023"/>
      <c r="D70" s="1023"/>
      <c r="E70" s="1023"/>
      <c r="F70" s="1023"/>
      <c r="G70" s="1023"/>
      <c r="H70" s="1023"/>
      <c r="I70" s="1023"/>
      <c r="J70" s="1023"/>
      <c r="K70" s="1023"/>
      <c r="L70" s="1023"/>
      <c r="M70" s="1023"/>
      <c r="N70" s="1023"/>
      <c r="O70" s="1023"/>
      <c r="P70" s="1023"/>
      <c r="Q70" s="1023"/>
      <c r="R70" s="1023"/>
      <c r="S70" s="1023"/>
      <c r="T70" s="1023"/>
      <c r="U70" s="1023"/>
      <c r="V70" s="1023"/>
    </row>
    <row r="71" spans="1:22" ht="15.95" customHeight="1">
      <c r="A71" s="1023"/>
      <c r="B71" s="1023"/>
      <c r="C71" s="1023"/>
      <c r="D71" s="1023"/>
      <c r="E71" s="1023"/>
      <c r="F71" s="1023"/>
      <c r="G71" s="1023"/>
      <c r="H71" s="1023"/>
      <c r="I71" s="1023"/>
      <c r="J71" s="1023"/>
      <c r="K71" s="1023"/>
      <c r="L71" s="1023"/>
      <c r="M71" s="1023"/>
      <c r="N71" s="1023"/>
      <c r="O71" s="1023"/>
      <c r="P71" s="1023"/>
      <c r="Q71" s="1023"/>
      <c r="R71" s="1023"/>
      <c r="S71" s="1023"/>
      <c r="T71" s="1023"/>
      <c r="U71" s="1023"/>
      <c r="V71" s="1023"/>
    </row>
    <row r="72" spans="1:22" ht="15.95" customHeight="1">
      <c r="A72" s="1023"/>
      <c r="B72" s="1023"/>
      <c r="C72" s="1023"/>
      <c r="D72" s="1023"/>
      <c r="E72" s="1023"/>
      <c r="F72" s="1023"/>
      <c r="G72" s="1023"/>
      <c r="H72" s="1023"/>
      <c r="I72" s="1023"/>
      <c r="J72" s="1023"/>
      <c r="K72" s="1023"/>
      <c r="L72" s="1023"/>
      <c r="M72" s="1023"/>
      <c r="N72" s="1023"/>
      <c r="O72" s="1023"/>
      <c r="P72" s="1023"/>
      <c r="Q72" s="1023"/>
      <c r="R72" s="1023"/>
      <c r="S72" s="1023"/>
      <c r="T72" s="1023"/>
      <c r="U72" s="1023"/>
      <c r="V72" s="1023"/>
    </row>
    <row r="73" spans="1:22" ht="15.95" customHeight="1">
      <c r="A73" s="1023"/>
      <c r="B73" s="1023"/>
      <c r="C73" s="1023"/>
      <c r="D73" s="1023"/>
      <c r="E73" s="1023"/>
      <c r="F73" s="1023"/>
      <c r="G73" s="1023"/>
      <c r="H73" s="1023"/>
      <c r="I73" s="1023"/>
      <c r="J73" s="1023"/>
      <c r="K73" s="1023"/>
      <c r="L73" s="1023"/>
      <c r="M73" s="1023"/>
      <c r="N73" s="1023"/>
      <c r="O73" s="1023"/>
      <c r="P73" s="1023"/>
      <c r="Q73" s="1023"/>
      <c r="R73" s="1023"/>
      <c r="S73" s="1023"/>
      <c r="T73" s="1023"/>
      <c r="U73" s="1023"/>
      <c r="V73" s="1023"/>
    </row>
    <row r="74" spans="1:22" ht="15.95" customHeight="1">
      <c r="A74" s="1023"/>
      <c r="B74" s="1023"/>
      <c r="C74" s="1023"/>
      <c r="D74" s="1023"/>
      <c r="E74" s="1023"/>
      <c r="F74" s="1023"/>
      <c r="G74" s="1023"/>
      <c r="H74" s="1023"/>
      <c r="I74" s="1023"/>
      <c r="J74" s="1023"/>
      <c r="K74" s="1023"/>
      <c r="L74" s="1023"/>
      <c r="M74" s="1023"/>
      <c r="N74" s="1023"/>
      <c r="O74" s="1023"/>
      <c r="P74" s="1023"/>
      <c r="Q74" s="1023"/>
      <c r="R74" s="1023"/>
      <c r="S74" s="1023"/>
      <c r="T74" s="1023"/>
      <c r="U74" s="1023"/>
      <c r="V74" s="1023"/>
    </row>
    <row r="75" spans="1:22" ht="15.95" customHeight="1">
      <c r="A75" s="1023"/>
      <c r="B75" s="1023"/>
      <c r="C75" s="1023"/>
      <c r="D75" s="1023"/>
      <c r="E75" s="1023"/>
      <c r="F75" s="1023"/>
      <c r="G75" s="1023"/>
      <c r="H75" s="1023"/>
      <c r="I75" s="1023"/>
      <c r="J75" s="1023"/>
      <c r="K75" s="1023"/>
      <c r="L75" s="1023"/>
      <c r="M75" s="1023"/>
      <c r="N75" s="1023"/>
      <c r="O75" s="1023"/>
      <c r="P75" s="1023"/>
      <c r="Q75" s="1023"/>
      <c r="R75" s="1023"/>
      <c r="S75" s="1023"/>
      <c r="T75" s="1023"/>
      <c r="U75" s="1023"/>
      <c r="V75" s="1023"/>
    </row>
    <row r="76" spans="1:22" ht="15.95" customHeight="1">
      <c r="A76" s="1023"/>
      <c r="B76" s="1023"/>
      <c r="C76" s="1023"/>
      <c r="D76" s="1023"/>
      <c r="E76" s="1023"/>
      <c r="F76" s="1023"/>
      <c r="G76" s="1023"/>
      <c r="H76" s="1023"/>
      <c r="I76" s="1023"/>
      <c r="J76" s="1023"/>
      <c r="K76" s="1023"/>
      <c r="L76" s="1023"/>
      <c r="M76" s="1023"/>
      <c r="N76" s="1023"/>
      <c r="O76" s="1023"/>
      <c r="P76" s="1023"/>
      <c r="Q76" s="1023"/>
      <c r="R76" s="1023"/>
      <c r="S76" s="1023"/>
      <c r="T76" s="1023"/>
      <c r="U76" s="1023"/>
      <c r="V76" s="1023"/>
    </row>
    <row r="77" spans="1:22" ht="15.95" customHeight="1">
      <c r="A77" s="1023"/>
      <c r="B77" s="1023"/>
      <c r="C77" s="1023"/>
      <c r="D77" s="1023"/>
      <c r="E77" s="1023"/>
      <c r="F77" s="1023"/>
      <c r="G77" s="1023"/>
      <c r="H77" s="1023"/>
      <c r="I77" s="1023"/>
      <c r="J77" s="1023"/>
      <c r="K77" s="1023"/>
      <c r="L77" s="1023"/>
      <c r="M77" s="1023"/>
      <c r="N77" s="1023"/>
      <c r="O77" s="1023"/>
      <c r="P77" s="1023"/>
      <c r="Q77" s="1023"/>
      <c r="R77" s="1023"/>
      <c r="S77" s="1023"/>
      <c r="T77" s="1023"/>
      <c r="U77" s="1023"/>
      <c r="V77" s="1023"/>
    </row>
    <row r="78" spans="1:22" ht="15.95" customHeight="1">
      <c r="A78" s="1023"/>
      <c r="B78" s="1023"/>
      <c r="C78" s="1023"/>
      <c r="D78" s="1023"/>
      <c r="E78" s="1023"/>
      <c r="F78" s="1023"/>
      <c r="G78" s="1023"/>
      <c r="H78" s="1023"/>
      <c r="I78" s="1023"/>
      <c r="J78" s="1023"/>
      <c r="K78" s="1023"/>
      <c r="L78" s="1023"/>
      <c r="M78" s="1023"/>
      <c r="N78" s="1023"/>
      <c r="O78" s="1023"/>
      <c r="P78" s="1023"/>
      <c r="Q78" s="1023"/>
      <c r="R78" s="1023"/>
      <c r="S78" s="1023"/>
      <c r="T78" s="1023"/>
      <c r="U78" s="1023"/>
      <c r="V78" s="1023"/>
    </row>
    <row r="79" spans="1:22" ht="15.95" customHeight="1">
      <c r="A79" s="1023"/>
      <c r="B79" s="1023"/>
      <c r="C79" s="1023"/>
      <c r="D79" s="1023"/>
      <c r="E79" s="1023"/>
      <c r="F79" s="1023"/>
      <c r="G79" s="1023"/>
      <c r="H79" s="1023"/>
      <c r="I79" s="1023"/>
      <c r="J79" s="1023"/>
      <c r="K79" s="1023"/>
      <c r="L79" s="1023"/>
      <c r="M79" s="1023"/>
      <c r="N79" s="1023"/>
      <c r="O79" s="1023"/>
      <c r="P79" s="1023"/>
      <c r="Q79" s="1023"/>
      <c r="R79" s="1023"/>
      <c r="S79" s="1023"/>
      <c r="T79" s="1023"/>
      <c r="U79" s="1023"/>
      <c r="V79" s="1023"/>
    </row>
    <row r="80" spans="1:22" ht="15.95" customHeight="1">
      <c r="A80" s="1023"/>
      <c r="B80" s="1023"/>
      <c r="C80" s="1023"/>
      <c r="D80" s="1023"/>
      <c r="E80" s="1023"/>
      <c r="F80" s="1023"/>
      <c r="G80" s="1023"/>
      <c r="H80" s="1023"/>
      <c r="I80" s="1023"/>
      <c r="J80" s="1023"/>
      <c r="K80" s="1023"/>
      <c r="L80" s="1023"/>
      <c r="M80" s="1023"/>
      <c r="N80" s="1023"/>
      <c r="O80" s="1023"/>
      <c r="P80" s="1023"/>
      <c r="Q80" s="1023"/>
      <c r="R80" s="1023"/>
      <c r="S80" s="1023"/>
      <c r="T80" s="1023"/>
      <c r="U80" s="1023"/>
      <c r="V80" s="1023"/>
    </row>
    <row r="81" spans="1:22" ht="15.95" customHeight="1">
      <c r="A81" s="1023"/>
      <c r="B81" s="1023"/>
      <c r="C81" s="1023"/>
      <c r="D81" s="1023"/>
      <c r="E81" s="1023"/>
      <c r="F81" s="1023"/>
      <c r="G81" s="1023"/>
      <c r="H81" s="1023"/>
      <c r="I81" s="1023"/>
      <c r="J81" s="1023"/>
      <c r="K81" s="1023"/>
      <c r="L81" s="1023"/>
      <c r="M81" s="1023"/>
      <c r="N81" s="1023"/>
      <c r="O81" s="1023"/>
      <c r="P81" s="1023"/>
      <c r="Q81" s="1023"/>
      <c r="R81" s="1023"/>
      <c r="S81" s="1023"/>
      <c r="T81" s="1023"/>
      <c r="U81" s="1023"/>
      <c r="V81" s="1023"/>
    </row>
    <row r="82" spans="1:22" ht="15.95" customHeight="1">
      <c r="A82" s="1023"/>
      <c r="B82" s="1023"/>
      <c r="C82" s="1023"/>
      <c r="D82" s="1023"/>
      <c r="E82" s="1023"/>
      <c r="F82" s="1023"/>
      <c r="G82" s="1023"/>
      <c r="H82" s="1023"/>
      <c r="I82" s="1023"/>
      <c r="J82" s="1023"/>
      <c r="K82" s="1023"/>
      <c r="L82" s="1023"/>
      <c r="M82" s="1023"/>
      <c r="N82" s="1023"/>
      <c r="O82" s="1023"/>
      <c r="P82" s="1023"/>
      <c r="Q82" s="1023"/>
      <c r="R82" s="1023"/>
      <c r="S82" s="1023"/>
      <c r="T82" s="1023"/>
      <c r="U82" s="1023"/>
      <c r="V82" s="1023"/>
    </row>
    <row r="83" spans="1:22" ht="15.95" customHeight="1">
      <c r="A83" s="1023"/>
      <c r="B83" s="1023"/>
      <c r="C83" s="1023"/>
      <c r="D83" s="1023"/>
      <c r="E83" s="1023"/>
      <c r="F83" s="1023"/>
      <c r="G83" s="1023"/>
      <c r="H83" s="1023"/>
      <c r="I83" s="1023"/>
      <c r="J83" s="1023"/>
      <c r="K83" s="1023"/>
      <c r="L83" s="1023"/>
      <c r="M83" s="1023"/>
      <c r="N83" s="1023"/>
      <c r="O83" s="1023"/>
      <c r="P83" s="1023"/>
      <c r="Q83" s="1023"/>
      <c r="R83" s="1023"/>
      <c r="S83" s="1023"/>
      <c r="T83" s="1023"/>
      <c r="U83" s="1023"/>
      <c r="V83" s="1023"/>
    </row>
    <row r="84" spans="1:22" ht="15.95" customHeight="1">
      <c r="A84" s="1023"/>
      <c r="B84" s="1023"/>
      <c r="C84" s="1023"/>
      <c r="D84" s="1023"/>
      <c r="E84" s="1023"/>
      <c r="F84" s="1023"/>
      <c r="G84" s="1023"/>
      <c r="H84" s="1023"/>
      <c r="I84" s="1023"/>
      <c r="J84" s="1023"/>
      <c r="K84" s="1023"/>
      <c r="L84" s="1023"/>
      <c r="M84" s="1023"/>
      <c r="N84" s="1023"/>
      <c r="O84" s="1023"/>
      <c r="P84" s="1023"/>
      <c r="Q84" s="1023"/>
      <c r="R84" s="1023"/>
      <c r="S84" s="1023"/>
      <c r="T84" s="1023"/>
      <c r="U84" s="1023"/>
      <c r="V84" s="1023"/>
    </row>
    <row r="85" spans="1:22" ht="15.95" customHeight="1">
      <c r="A85" s="1023"/>
      <c r="B85" s="1023"/>
      <c r="C85" s="1023"/>
      <c r="D85" s="1023"/>
      <c r="E85" s="1023"/>
      <c r="F85" s="1023"/>
      <c r="G85" s="1023"/>
      <c r="H85" s="1023"/>
      <c r="I85" s="1023"/>
      <c r="J85" s="1023"/>
      <c r="K85" s="1023"/>
      <c r="L85" s="1023"/>
      <c r="M85" s="1023"/>
      <c r="N85" s="1023"/>
      <c r="O85" s="1023"/>
      <c r="P85" s="1023"/>
      <c r="Q85" s="1023"/>
      <c r="R85" s="1023"/>
      <c r="S85" s="1023"/>
      <c r="T85" s="1023"/>
      <c r="U85" s="1023"/>
      <c r="V85" s="1023"/>
    </row>
    <row r="86" spans="1:22" ht="15.95" customHeight="1">
      <c r="A86" s="1023"/>
      <c r="B86" s="1023"/>
      <c r="C86" s="1023"/>
      <c r="D86" s="1023"/>
      <c r="E86" s="1023"/>
      <c r="F86" s="1023"/>
      <c r="G86" s="1023"/>
      <c r="H86" s="1023"/>
      <c r="I86" s="1023"/>
      <c r="J86" s="1023"/>
      <c r="K86" s="1023"/>
      <c r="L86" s="1023"/>
      <c r="M86" s="1023"/>
      <c r="N86" s="1023"/>
      <c r="O86" s="1023"/>
      <c r="P86" s="1023"/>
      <c r="Q86" s="1023"/>
      <c r="R86" s="1023"/>
      <c r="S86" s="1023"/>
      <c r="T86" s="1023"/>
      <c r="U86" s="1023"/>
      <c r="V86" s="1023"/>
    </row>
    <row r="87" spans="1:22" ht="15.95" customHeight="1">
      <c r="A87" s="1023"/>
      <c r="B87" s="1023"/>
      <c r="C87" s="1023"/>
      <c r="D87" s="1023"/>
      <c r="E87" s="1023"/>
      <c r="F87" s="1023"/>
      <c r="G87" s="1023"/>
      <c r="H87" s="1023"/>
      <c r="I87" s="1023"/>
      <c r="J87" s="1023"/>
      <c r="K87" s="1023"/>
      <c r="L87" s="1023"/>
      <c r="M87" s="1023"/>
      <c r="N87" s="1023"/>
      <c r="O87" s="1023"/>
      <c r="P87" s="1023"/>
      <c r="Q87" s="1023"/>
      <c r="R87" s="1023"/>
      <c r="S87" s="1023"/>
      <c r="T87" s="1023"/>
      <c r="U87" s="1023"/>
      <c r="V87" s="1023"/>
    </row>
    <row r="88" spans="1:22" ht="15.95" customHeight="1">
      <c r="A88" s="1023"/>
      <c r="B88" s="1023"/>
      <c r="C88" s="1023"/>
      <c r="D88" s="1023"/>
      <c r="E88" s="1023"/>
      <c r="F88" s="1023"/>
      <c r="G88" s="1023"/>
      <c r="H88" s="1023"/>
      <c r="I88" s="1023"/>
      <c r="J88" s="1023"/>
      <c r="K88" s="1023"/>
      <c r="L88" s="1023"/>
      <c r="M88" s="1023"/>
      <c r="N88" s="1023"/>
      <c r="O88" s="1023"/>
      <c r="P88" s="1023"/>
      <c r="Q88" s="1023"/>
      <c r="R88" s="1023"/>
      <c r="S88" s="1023"/>
      <c r="T88" s="1023"/>
      <c r="U88" s="1023"/>
      <c r="V88" s="1023"/>
    </row>
    <row r="89" spans="1:22" ht="15.95" customHeight="1">
      <c r="A89" s="1023"/>
      <c r="B89" s="1023"/>
      <c r="C89" s="1023"/>
      <c r="D89" s="1023"/>
      <c r="E89" s="1023"/>
      <c r="F89" s="1023"/>
      <c r="G89" s="1023"/>
      <c r="H89" s="1023"/>
      <c r="I89" s="1023"/>
      <c r="J89" s="1023"/>
      <c r="K89" s="1023"/>
      <c r="L89" s="1023"/>
      <c r="M89" s="1023"/>
      <c r="N89" s="1023"/>
      <c r="O89" s="1023"/>
      <c r="P89" s="1023"/>
      <c r="Q89" s="1023"/>
      <c r="R89" s="1023"/>
      <c r="S89" s="1023"/>
      <c r="T89" s="1023"/>
      <c r="U89" s="1023"/>
      <c r="V89" s="1023"/>
    </row>
    <row r="90" spans="1:22" ht="15.95" customHeight="1">
      <c r="A90" s="1023"/>
      <c r="B90" s="1023"/>
      <c r="C90" s="1023"/>
      <c r="D90" s="1023"/>
      <c r="E90" s="1023"/>
      <c r="F90" s="1023"/>
      <c r="G90" s="1023"/>
      <c r="H90" s="1023"/>
      <c r="I90" s="1023"/>
      <c r="J90" s="1023"/>
      <c r="K90" s="1023"/>
      <c r="L90" s="1023"/>
      <c r="M90" s="1023"/>
      <c r="N90" s="1023"/>
      <c r="O90" s="1023"/>
      <c r="P90" s="1023"/>
      <c r="Q90" s="1023"/>
      <c r="R90" s="1023"/>
      <c r="S90" s="1023"/>
      <c r="T90" s="1023"/>
      <c r="U90" s="1023"/>
      <c r="V90" s="1023"/>
    </row>
    <row r="91" spans="1:22" ht="15.95" customHeight="1">
      <c r="A91" s="1023"/>
      <c r="B91" s="1023"/>
      <c r="C91" s="1023"/>
      <c r="D91" s="1023"/>
      <c r="E91" s="1023"/>
      <c r="F91" s="1023"/>
      <c r="G91" s="1023"/>
      <c r="H91" s="1023"/>
      <c r="I91" s="1023"/>
      <c r="J91" s="1023"/>
      <c r="K91" s="1023"/>
      <c r="L91" s="1023"/>
      <c r="M91" s="1023"/>
      <c r="N91" s="1023"/>
      <c r="O91" s="1023"/>
      <c r="P91" s="1023"/>
      <c r="Q91" s="1023"/>
      <c r="R91" s="1023"/>
      <c r="S91" s="1023"/>
      <c r="T91" s="1023"/>
      <c r="U91" s="1023"/>
      <c r="V91" s="1023"/>
    </row>
    <row r="92" spans="1:22" ht="15.95" customHeight="1">
      <c r="A92" s="1023"/>
      <c r="B92" s="1023"/>
      <c r="C92" s="1023"/>
      <c r="D92" s="1023"/>
      <c r="E92" s="1023"/>
      <c r="F92" s="1023"/>
      <c r="G92" s="1023"/>
      <c r="H92" s="1023"/>
      <c r="I92" s="1023"/>
      <c r="J92" s="1023"/>
      <c r="K92" s="1023"/>
      <c r="L92" s="1023"/>
      <c r="M92" s="1023"/>
      <c r="N92" s="1023"/>
      <c r="O92" s="1023"/>
      <c r="P92" s="1023"/>
      <c r="Q92" s="1023"/>
      <c r="R92" s="1023"/>
      <c r="S92" s="1023"/>
      <c r="T92" s="1023"/>
      <c r="U92" s="1023"/>
      <c r="V92" s="1023"/>
    </row>
    <row r="93" spans="1:22" ht="15.95" customHeight="1">
      <c r="A93" s="1023"/>
      <c r="B93" s="1023"/>
      <c r="C93" s="1023"/>
      <c r="D93" s="1023"/>
      <c r="E93" s="1023"/>
      <c r="F93" s="1023"/>
      <c r="G93" s="1023"/>
      <c r="H93" s="1023"/>
      <c r="I93" s="1023"/>
      <c r="J93" s="1023"/>
      <c r="K93" s="1023"/>
      <c r="L93" s="1023"/>
      <c r="M93" s="1023"/>
      <c r="N93" s="1023"/>
      <c r="O93" s="1023"/>
      <c r="P93" s="1023"/>
      <c r="Q93" s="1023"/>
      <c r="R93" s="1023"/>
      <c r="S93" s="1023"/>
      <c r="T93" s="1023"/>
      <c r="U93" s="1023"/>
      <c r="V93" s="1023"/>
    </row>
    <row r="94" spans="1:22" ht="15.95" customHeight="1">
      <c r="A94" s="1023"/>
      <c r="B94" s="1023"/>
      <c r="C94" s="1023"/>
      <c r="D94" s="1023"/>
      <c r="E94" s="1023"/>
      <c r="F94" s="1023"/>
      <c r="G94" s="1023"/>
      <c r="H94" s="1023"/>
      <c r="I94" s="1023"/>
      <c r="J94" s="1023"/>
      <c r="K94" s="1023"/>
      <c r="L94" s="1023"/>
      <c r="M94" s="1023"/>
      <c r="N94" s="1023"/>
      <c r="O94" s="1023"/>
      <c r="P94" s="1023"/>
      <c r="Q94" s="1023"/>
      <c r="R94" s="1023"/>
      <c r="S94" s="1023"/>
      <c r="T94" s="1023"/>
      <c r="U94" s="1023"/>
      <c r="V94" s="1023"/>
    </row>
    <row r="95" spans="1:22" ht="15.95" customHeight="1">
      <c r="A95" s="1023"/>
      <c r="B95" s="1023"/>
      <c r="C95" s="1023"/>
      <c r="D95" s="1023"/>
      <c r="E95" s="1023"/>
      <c r="F95" s="1023"/>
      <c r="G95" s="1023"/>
      <c r="H95" s="1023"/>
      <c r="I95" s="1023"/>
      <c r="J95" s="1023"/>
      <c r="K95" s="1023"/>
      <c r="L95" s="1023"/>
      <c r="M95" s="1023"/>
      <c r="N95" s="1023"/>
      <c r="O95" s="1023"/>
      <c r="P95" s="1023"/>
      <c r="Q95" s="1023"/>
      <c r="R95" s="1023"/>
      <c r="S95" s="1023"/>
      <c r="T95" s="1023"/>
      <c r="U95" s="1023"/>
      <c r="V95" s="1023"/>
    </row>
    <row r="96" spans="1:22" ht="15.95" customHeight="1">
      <c r="A96" s="1023"/>
      <c r="B96" s="1023"/>
      <c r="C96" s="1023"/>
      <c r="D96" s="1023"/>
      <c r="E96" s="1023"/>
      <c r="F96" s="1023"/>
      <c r="G96" s="1023"/>
      <c r="H96" s="1023"/>
      <c r="I96" s="1023"/>
      <c r="J96" s="1023"/>
      <c r="K96" s="1023"/>
      <c r="L96" s="1023"/>
      <c r="M96" s="1023"/>
      <c r="N96" s="1023"/>
      <c r="O96" s="1023"/>
      <c r="P96" s="1023"/>
      <c r="Q96" s="1023"/>
      <c r="R96" s="1023"/>
      <c r="S96" s="1023"/>
      <c r="T96" s="1023"/>
      <c r="U96" s="1023"/>
      <c r="V96" s="1023"/>
    </row>
    <row r="97" spans="1:22" ht="15.95" customHeight="1">
      <c r="A97" s="1023"/>
      <c r="B97" s="1023"/>
      <c r="C97" s="1023"/>
      <c r="D97" s="1023"/>
      <c r="E97" s="1023"/>
      <c r="F97" s="1023"/>
      <c r="G97" s="1023"/>
      <c r="H97" s="1023"/>
      <c r="I97" s="1023"/>
      <c r="J97" s="1023"/>
      <c r="K97" s="1023"/>
      <c r="L97" s="1023"/>
      <c r="M97" s="1023"/>
      <c r="N97" s="1023"/>
      <c r="O97" s="1023"/>
      <c r="P97" s="1023"/>
      <c r="Q97" s="1023"/>
      <c r="R97" s="1023"/>
      <c r="S97" s="1023"/>
      <c r="T97" s="1023"/>
      <c r="U97" s="1023"/>
      <c r="V97" s="1023"/>
    </row>
    <row r="98" spans="1:22" ht="15.95" customHeight="1">
      <c r="A98" s="1023"/>
      <c r="B98" s="1023"/>
      <c r="C98" s="1023"/>
      <c r="D98" s="1023"/>
      <c r="E98" s="1023"/>
      <c r="F98" s="1023"/>
      <c r="G98" s="1023"/>
      <c r="H98" s="1023"/>
      <c r="I98" s="1023"/>
      <c r="J98" s="1023"/>
      <c r="K98" s="1023"/>
      <c r="L98" s="1023"/>
      <c r="M98" s="1023"/>
      <c r="N98" s="1023"/>
      <c r="O98" s="1023"/>
      <c r="P98" s="1023"/>
      <c r="Q98" s="1023"/>
      <c r="R98" s="1023"/>
      <c r="S98" s="1023"/>
      <c r="T98" s="1023"/>
      <c r="U98" s="1023"/>
      <c r="V98" s="1023"/>
    </row>
    <row r="99" spans="1:22" ht="15.95" customHeight="1">
      <c r="A99" s="1023"/>
      <c r="B99" s="1023"/>
      <c r="C99" s="1023"/>
      <c r="D99" s="1023"/>
      <c r="E99" s="1023"/>
      <c r="F99" s="1023"/>
      <c r="G99" s="1023"/>
      <c r="H99" s="1023"/>
      <c r="I99" s="1023"/>
      <c r="J99" s="1023"/>
      <c r="K99" s="1023"/>
      <c r="L99" s="1023"/>
      <c r="M99" s="1023"/>
      <c r="N99" s="1023"/>
      <c r="O99" s="1023"/>
      <c r="P99" s="1023"/>
      <c r="Q99" s="1023"/>
      <c r="R99" s="1023"/>
      <c r="S99" s="1023"/>
      <c r="T99" s="1023"/>
      <c r="U99" s="1023"/>
      <c r="V99" s="1023"/>
    </row>
    <row r="100" spans="1:22" ht="15.95" customHeight="1">
      <c r="A100" s="1023"/>
      <c r="B100" s="1023"/>
      <c r="C100" s="1023"/>
      <c r="D100" s="1023"/>
      <c r="E100" s="1023"/>
      <c r="F100" s="1023"/>
      <c r="G100" s="1023"/>
      <c r="H100" s="1023"/>
      <c r="I100" s="1023"/>
      <c r="J100" s="1023"/>
      <c r="K100" s="1023"/>
      <c r="L100" s="1023"/>
      <c r="M100" s="1023"/>
      <c r="N100" s="1023"/>
      <c r="O100" s="1023"/>
      <c r="P100" s="1023"/>
      <c r="Q100" s="1023"/>
      <c r="R100" s="1023"/>
      <c r="S100" s="1023"/>
      <c r="T100" s="1023"/>
      <c r="U100" s="1023"/>
      <c r="V100" s="1023"/>
    </row>
    <row r="101" spans="1:22" ht="15.95" customHeight="1">
      <c r="A101" s="1023"/>
      <c r="B101" s="1023"/>
      <c r="C101" s="1023"/>
      <c r="D101" s="1023"/>
      <c r="E101" s="1023"/>
      <c r="F101" s="1023"/>
      <c r="G101" s="1023"/>
      <c r="H101" s="1023"/>
      <c r="I101" s="1023"/>
      <c r="J101" s="1023"/>
      <c r="K101" s="1023"/>
      <c r="L101" s="1023"/>
      <c r="M101" s="1023"/>
      <c r="N101" s="1023"/>
      <c r="O101" s="1023"/>
      <c r="P101" s="1023"/>
      <c r="Q101" s="1023"/>
      <c r="R101" s="1023"/>
      <c r="S101" s="1023"/>
      <c r="T101" s="1023"/>
      <c r="U101" s="1023"/>
      <c r="V101" s="1023"/>
    </row>
    <row r="102" spans="1:22" ht="15.95" customHeight="1">
      <c r="A102" s="1023"/>
      <c r="B102" s="1023"/>
      <c r="C102" s="1023"/>
      <c r="D102" s="1023"/>
      <c r="E102" s="1023"/>
      <c r="F102" s="1023"/>
      <c r="G102" s="1023"/>
      <c r="H102" s="1023"/>
      <c r="I102" s="1023"/>
      <c r="J102" s="1023"/>
      <c r="K102" s="1023"/>
      <c r="L102" s="1023"/>
      <c r="M102" s="1023"/>
      <c r="N102" s="1023"/>
      <c r="O102" s="1023"/>
      <c r="P102" s="1023"/>
      <c r="Q102" s="1023"/>
      <c r="R102" s="1023"/>
      <c r="S102" s="1023"/>
      <c r="T102" s="1023"/>
      <c r="U102" s="1023"/>
      <c r="V102" s="1023"/>
    </row>
    <row r="103" spans="1:22" ht="15.95" customHeight="1">
      <c r="A103" s="1023"/>
      <c r="B103" s="1023"/>
      <c r="C103" s="1023"/>
      <c r="D103" s="1023"/>
      <c r="E103" s="1023"/>
      <c r="F103" s="1023"/>
      <c r="G103" s="1023"/>
      <c r="H103" s="1023"/>
      <c r="I103" s="1023"/>
      <c r="J103" s="1023"/>
      <c r="K103" s="1023"/>
      <c r="L103" s="1023"/>
      <c r="M103" s="1023"/>
      <c r="N103" s="1023"/>
      <c r="O103" s="1023"/>
      <c r="P103" s="1023"/>
      <c r="Q103" s="1023"/>
      <c r="R103" s="1023"/>
      <c r="S103" s="1023"/>
      <c r="T103" s="1023"/>
      <c r="U103" s="1023"/>
      <c r="V103" s="1023"/>
    </row>
    <row r="104" spans="1:22" ht="15.95" customHeight="1">
      <c r="A104" s="1023"/>
      <c r="B104" s="1023"/>
      <c r="C104" s="1023"/>
      <c r="D104" s="1023"/>
      <c r="E104" s="1023"/>
      <c r="F104" s="1023"/>
      <c r="G104" s="1023"/>
      <c r="H104" s="1023"/>
      <c r="I104" s="1023"/>
      <c r="J104" s="1023"/>
      <c r="K104" s="1023"/>
      <c r="L104" s="1023"/>
      <c r="M104" s="1023"/>
      <c r="N104" s="1023"/>
      <c r="O104" s="1023"/>
      <c r="P104" s="1023"/>
      <c r="Q104" s="1023"/>
      <c r="R104" s="1023"/>
      <c r="S104" s="1023"/>
      <c r="T104" s="1023"/>
      <c r="U104" s="1023"/>
      <c r="V104" s="1023"/>
    </row>
    <row r="105" spans="1:22" ht="15.95" customHeight="1">
      <c r="A105" s="1023"/>
      <c r="B105" s="1023"/>
      <c r="C105" s="1023"/>
      <c r="D105" s="1023"/>
      <c r="E105" s="1023"/>
      <c r="F105" s="1023"/>
      <c r="G105" s="1023"/>
      <c r="H105" s="1023"/>
      <c r="I105" s="1023"/>
      <c r="J105" s="1023"/>
      <c r="K105" s="1023"/>
      <c r="L105" s="1023"/>
      <c r="M105" s="1023"/>
      <c r="N105" s="1023"/>
      <c r="O105" s="1023"/>
      <c r="P105" s="1023"/>
      <c r="Q105" s="1023"/>
      <c r="R105" s="1023"/>
      <c r="S105" s="1023"/>
      <c r="T105" s="1023"/>
      <c r="U105" s="1023"/>
      <c r="V105" s="1023"/>
    </row>
    <row r="106" spans="1:22" ht="15.95" customHeight="1">
      <c r="A106" s="1023"/>
      <c r="B106" s="1023"/>
      <c r="C106" s="1023"/>
      <c r="D106" s="1023"/>
      <c r="E106" s="1023"/>
      <c r="F106" s="1023"/>
      <c r="G106" s="1023"/>
      <c r="H106" s="1023"/>
      <c r="I106" s="1023"/>
      <c r="J106" s="1023"/>
      <c r="K106" s="1023"/>
      <c r="L106" s="1023"/>
      <c r="M106" s="1023"/>
      <c r="N106" s="1023"/>
      <c r="O106" s="1023"/>
      <c r="P106" s="1023"/>
      <c r="Q106" s="1023"/>
      <c r="R106" s="1023"/>
      <c r="S106" s="1023"/>
      <c r="T106" s="1023"/>
      <c r="U106" s="1023"/>
      <c r="V106" s="1023"/>
    </row>
    <row r="107" spans="1:22" ht="15.95" customHeight="1">
      <c r="A107" s="1023"/>
      <c r="B107" s="1023"/>
      <c r="C107" s="1023"/>
      <c r="D107" s="1023"/>
      <c r="E107" s="1023"/>
      <c r="F107" s="1023"/>
      <c r="G107" s="1023"/>
      <c r="H107" s="1023"/>
      <c r="I107" s="1023"/>
      <c r="J107" s="1023"/>
      <c r="K107" s="1023"/>
      <c r="L107" s="1023"/>
      <c r="M107" s="1023"/>
      <c r="N107" s="1023"/>
      <c r="O107" s="1023"/>
      <c r="P107" s="1023"/>
      <c r="Q107" s="1023"/>
      <c r="R107" s="1023"/>
      <c r="S107" s="1023"/>
      <c r="T107" s="1023"/>
      <c r="U107" s="1023"/>
      <c r="V107" s="1023"/>
    </row>
    <row r="108" spans="1:22" ht="15.95" customHeight="1">
      <c r="A108" s="1023"/>
      <c r="B108" s="1023"/>
      <c r="C108" s="1023"/>
      <c r="D108" s="1023"/>
      <c r="E108" s="1023"/>
      <c r="F108" s="1023"/>
      <c r="G108" s="1023"/>
      <c r="H108" s="1023"/>
      <c r="I108" s="1023"/>
      <c r="J108" s="1023"/>
      <c r="K108" s="1023"/>
      <c r="L108" s="1023"/>
      <c r="M108" s="1023"/>
      <c r="N108" s="1023"/>
      <c r="O108" s="1023"/>
      <c r="P108" s="1023"/>
      <c r="Q108" s="1023"/>
      <c r="R108" s="1023"/>
      <c r="S108" s="1023"/>
      <c r="T108" s="1023"/>
      <c r="U108" s="1023"/>
      <c r="V108" s="1023"/>
    </row>
    <row r="109" spans="1:22" ht="15.95" customHeight="1">
      <c r="A109" s="1023"/>
      <c r="B109" s="1023"/>
      <c r="C109" s="1023"/>
      <c r="D109" s="1023"/>
      <c r="E109" s="1023"/>
      <c r="F109" s="1023"/>
      <c r="G109" s="1023"/>
      <c r="H109" s="1023"/>
      <c r="I109" s="1023"/>
      <c r="J109" s="1023"/>
      <c r="K109" s="1023"/>
      <c r="L109" s="1023"/>
      <c r="M109" s="1023"/>
      <c r="N109" s="1023"/>
      <c r="O109" s="1023"/>
      <c r="P109" s="1023"/>
      <c r="Q109" s="1023"/>
      <c r="R109" s="1023"/>
      <c r="S109" s="1023"/>
      <c r="T109" s="1023"/>
      <c r="U109" s="1023"/>
      <c r="V109" s="1023"/>
    </row>
    <row r="110" spans="1:22" ht="15.95" customHeight="1">
      <c r="A110" s="1023"/>
      <c r="B110" s="1023"/>
      <c r="C110" s="1023"/>
      <c r="D110" s="1023"/>
      <c r="E110" s="1023"/>
      <c r="F110" s="1023"/>
      <c r="G110" s="1023"/>
      <c r="H110" s="1023"/>
      <c r="I110" s="1023"/>
      <c r="J110" s="1023"/>
      <c r="K110" s="1023"/>
      <c r="L110" s="1023"/>
      <c r="M110" s="1023"/>
      <c r="N110" s="1023"/>
      <c r="O110" s="1023"/>
      <c r="P110" s="1023"/>
      <c r="Q110" s="1023"/>
      <c r="R110" s="1023"/>
      <c r="S110" s="1023"/>
      <c r="T110" s="1023"/>
      <c r="U110" s="1023"/>
      <c r="V110" s="1023"/>
    </row>
    <row r="111" spans="1:22" ht="15.95" customHeight="1">
      <c r="A111" s="1023"/>
      <c r="B111" s="1023"/>
      <c r="C111" s="1023"/>
      <c r="D111" s="1023"/>
      <c r="E111" s="1023"/>
      <c r="F111" s="1023"/>
      <c r="G111" s="1023"/>
      <c r="H111" s="1023"/>
      <c r="I111" s="1023"/>
      <c r="J111" s="1023"/>
      <c r="K111" s="1023"/>
      <c r="L111" s="1023"/>
      <c r="M111" s="1023"/>
      <c r="N111" s="1023"/>
      <c r="O111" s="1023"/>
      <c r="P111" s="1023"/>
      <c r="Q111" s="1023"/>
      <c r="R111" s="1023"/>
      <c r="S111" s="1023"/>
      <c r="T111" s="1023"/>
      <c r="U111" s="1023"/>
      <c r="V111" s="1023"/>
    </row>
    <row r="112" spans="1:22" ht="15.95" customHeight="1">
      <c r="A112" s="1023"/>
      <c r="B112" s="1023"/>
      <c r="C112" s="1023"/>
      <c r="D112" s="1023"/>
      <c r="E112" s="1023"/>
      <c r="F112" s="1023"/>
      <c r="G112" s="1023"/>
      <c r="H112" s="1023"/>
      <c r="I112" s="1023"/>
      <c r="J112" s="1023"/>
      <c r="K112" s="1023"/>
      <c r="L112" s="1023"/>
      <c r="M112" s="1023"/>
      <c r="N112" s="1023"/>
      <c r="O112" s="1023"/>
      <c r="P112" s="1023"/>
      <c r="Q112" s="1023"/>
      <c r="R112" s="1023"/>
      <c r="S112" s="1023"/>
      <c r="T112" s="1023"/>
      <c r="U112" s="1023"/>
      <c r="V112" s="1023"/>
    </row>
    <row r="113" spans="1:22" ht="15.95" customHeight="1">
      <c r="A113" s="1023"/>
      <c r="B113" s="1023"/>
      <c r="C113" s="1023"/>
      <c r="D113" s="1023"/>
      <c r="E113" s="1023"/>
      <c r="F113" s="1023"/>
      <c r="G113" s="1023"/>
      <c r="H113" s="1023"/>
      <c r="I113" s="1023"/>
      <c r="J113" s="1023"/>
      <c r="K113" s="1023"/>
      <c r="L113" s="1023"/>
      <c r="M113" s="1023"/>
      <c r="N113" s="1023"/>
      <c r="O113" s="1023"/>
      <c r="P113" s="1023"/>
      <c r="Q113" s="1023"/>
      <c r="R113" s="1023"/>
      <c r="S113" s="1023"/>
      <c r="T113" s="1023"/>
      <c r="U113" s="1023"/>
      <c r="V113" s="1023"/>
    </row>
    <row r="114" spans="1:22" ht="15.95" customHeight="1">
      <c r="A114" s="1023"/>
      <c r="B114" s="1023"/>
      <c r="C114" s="1023"/>
      <c r="D114" s="1023"/>
      <c r="E114" s="1023"/>
      <c r="F114" s="1023"/>
      <c r="G114" s="1023"/>
      <c r="H114" s="1023"/>
      <c r="I114" s="1023"/>
      <c r="J114" s="1023"/>
      <c r="K114" s="1023"/>
      <c r="L114" s="1023"/>
      <c r="M114" s="1023"/>
      <c r="N114" s="1023"/>
      <c r="O114" s="1023"/>
      <c r="P114" s="1023"/>
      <c r="Q114" s="1023"/>
      <c r="R114" s="1023"/>
      <c r="S114" s="1023"/>
      <c r="T114" s="1023"/>
      <c r="U114" s="1023"/>
      <c r="V114" s="1023"/>
    </row>
    <row r="115" spans="1:22" ht="15.95" customHeight="1">
      <c r="A115" s="1023"/>
      <c r="B115" s="1023"/>
      <c r="C115" s="1023"/>
      <c r="D115" s="1023"/>
      <c r="E115" s="1023"/>
      <c r="F115" s="1023"/>
      <c r="G115" s="1023"/>
      <c r="H115" s="1023"/>
      <c r="I115" s="1023"/>
      <c r="J115" s="1023"/>
      <c r="K115" s="1023"/>
      <c r="L115" s="1023"/>
      <c r="M115" s="1023"/>
      <c r="N115" s="1023"/>
      <c r="O115" s="1023"/>
      <c r="P115" s="1023"/>
      <c r="Q115" s="1023"/>
      <c r="R115" s="1023"/>
      <c r="S115" s="1023"/>
      <c r="T115" s="1023"/>
      <c r="U115" s="1023"/>
      <c r="V115" s="1023"/>
    </row>
    <row r="116" spans="1:22" ht="15.95" customHeight="1">
      <c r="A116" s="1023"/>
      <c r="B116" s="1023"/>
      <c r="C116" s="1023"/>
      <c r="D116" s="1023"/>
      <c r="E116" s="1023"/>
      <c r="F116" s="1023"/>
      <c r="G116" s="1023"/>
      <c r="H116" s="1023"/>
      <c r="I116" s="1023"/>
      <c r="J116" s="1023"/>
      <c r="K116" s="1023"/>
      <c r="L116" s="1023"/>
      <c r="M116" s="1023"/>
      <c r="N116" s="1023"/>
      <c r="O116" s="1023"/>
      <c r="P116" s="1023"/>
      <c r="Q116" s="1023"/>
      <c r="R116" s="1023"/>
      <c r="S116" s="1023"/>
      <c r="T116" s="1023"/>
      <c r="U116" s="1023"/>
      <c r="V116" s="1023"/>
    </row>
    <row r="117" spans="1:22" ht="15.95" customHeight="1">
      <c r="A117" s="1023"/>
      <c r="B117" s="1023"/>
      <c r="C117" s="1023"/>
      <c r="D117" s="1023"/>
      <c r="E117" s="1023"/>
      <c r="F117" s="1023"/>
      <c r="G117" s="1023"/>
      <c r="H117" s="1023"/>
      <c r="I117" s="1023"/>
      <c r="J117" s="1023"/>
      <c r="K117" s="1023"/>
      <c r="L117" s="1023"/>
      <c r="M117" s="1023"/>
      <c r="N117" s="1023"/>
      <c r="O117" s="1023"/>
      <c r="P117" s="1023"/>
      <c r="Q117" s="1023"/>
      <c r="R117" s="1023"/>
      <c r="S117" s="1023"/>
      <c r="T117" s="1023"/>
      <c r="U117" s="1023"/>
      <c r="V117" s="1023"/>
    </row>
    <row r="118" spans="1:22" ht="15.95" customHeight="1">
      <c r="A118" s="1023"/>
      <c r="B118" s="1023"/>
      <c r="C118" s="1023"/>
      <c r="D118" s="1023"/>
      <c r="E118" s="1023"/>
      <c r="F118" s="1023"/>
      <c r="G118" s="1023"/>
      <c r="H118" s="1023"/>
      <c r="I118" s="1023"/>
      <c r="J118" s="1023"/>
      <c r="K118" s="1023"/>
      <c r="L118" s="1023"/>
      <c r="M118" s="1023"/>
      <c r="N118" s="1023"/>
      <c r="O118" s="1023"/>
      <c r="P118" s="1023"/>
      <c r="Q118" s="1023"/>
      <c r="R118" s="1023"/>
      <c r="S118" s="1023"/>
      <c r="T118" s="1023"/>
      <c r="U118" s="1023"/>
      <c r="V118" s="1023"/>
    </row>
    <row r="119" spans="1:22" ht="15.95" customHeight="1">
      <c r="A119" s="1023"/>
      <c r="B119" s="1023"/>
      <c r="C119" s="1023"/>
      <c r="D119" s="1023"/>
      <c r="E119" s="1023"/>
      <c r="F119" s="1023"/>
      <c r="G119" s="1023"/>
      <c r="H119" s="1023"/>
      <c r="I119" s="1023"/>
      <c r="J119" s="1023"/>
      <c r="K119" s="1023"/>
      <c r="L119" s="1023"/>
      <c r="M119" s="1023"/>
      <c r="N119" s="1023"/>
      <c r="O119" s="1023"/>
      <c r="P119" s="1023"/>
      <c r="Q119" s="1023"/>
      <c r="R119" s="1023"/>
      <c r="S119" s="1023"/>
      <c r="T119" s="1023"/>
      <c r="U119" s="1023"/>
      <c r="V119" s="1023"/>
    </row>
    <row r="120" spans="1:22" ht="15.95" customHeight="1">
      <c r="A120" s="1023"/>
      <c r="B120" s="1023"/>
      <c r="C120" s="1023"/>
      <c r="D120" s="1023"/>
      <c r="E120" s="1023"/>
      <c r="F120" s="1023"/>
      <c r="G120" s="1023"/>
      <c r="H120" s="1023"/>
      <c r="I120" s="1023"/>
      <c r="J120" s="1023"/>
      <c r="K120" s="1023"/>
      <c r="L120" s="1023"/>
      <c r="M120" s="1023"/>
      <c r="N120" s="1023"/>
      <c r="O120" s="1023"/>
      <c r="P120" s="1023"/>
      <c r="Q120" s="1023"/>
      <c r="R120" s="1023"/>
      <c r="S120" s="1023"/>
      <c r="T120" s="1023"/>
      <c r="U120" s="1023"/>
      <c r="V120" s="1023"/>
    </row>
    <row r="121" spans="1:22" ht="15.95" customHeight="1">
      <c r="A121" s="1023"/>
      <c r="B121" s="1023"/>
      <c r="C121" s="1023"/>
      <c r="D121" s="1023"/>
      <c r="E121" s="1023"/>
      <c r="F121" s="1023"/>
      <c r="G121" s="1023"/>
      <c r="H121" s="1023"/>
      <c r="I121" s="1023"/>
      <c r="J121" s="1023"/>
      <c r="K121" s="1023"/>
      <c r="L121" s="1023"/>
      <c r="M121" s="1023"/>
      <c r="N121" s="1023"/>
      <c r="O121" s="1023"/>
      <c r="P121" s="1023"/>
      <c r="Q121" s="1023"/>
      <c r="R121" s="1023"/>
      <c r="S121" s="1023"/>
      <c r="T121" s="1023"/>
      <c r="U121" s="1023"/>
      <c r="V121" s="1023"/>
    </row>
    <row r="122" spans="1:22" ht="15.95" customHeight="1">
      <c r="A122" s="1023"/>
      <c r="B122" s="1023"/>
      <c r="C122" s="1023"/>
      <c r="D122" s="1023"/>
      <c r="E122" s="1023"/>
      <c r="F122" s="1023"/>
      <c r="G122" s="1023"/>
      <c r="H122" s="1023"/>
      <c r="I122" s="1023"/>
      <c r="J122" s="1023"/>
      <c r="K122" s="1023"/>
      <c r="L122" s="1023"/>
      <c r="M122" s="1023"/>
      <c r="N122" s="1023"/>
      <c r="O122" s="1023"/>
      <c r="P122" s="1023"/>
      <c r="Q122" s="1023"/>
      <c r="R122" s="1023"/>
      <c r="S122" s="1023"/>
      <c r="T122" s="1023"/>
      <c r="U122" s="1023"/>
      <c r="V122" s="1023"/>
    </row>
    <row r="123" spans="1:22" ht="15.95" customHeight="1">
      <c r="A123" s="1023"/>
      <c r="B123" s="1023"/>
      <c r="C123" s="1023"/>
      <c r="D123" s="1023"/>
      <c r="E123" s="1023"/>
      <c r="F123" s="1023"/>
      <c r="G123" s="1023"/>
      <c r="H123" s="1023"/>
      <c r="I123" s="1023"/>
      <c r="J123" s="1023"/>
      <c r="K123" s="1023"/>
      <c r="L123" s="1023"/>
      <c r="M123" s="1023"/>
      <c r="N123" s="1023"/>
      <c r="O123" s="1023"/>
      <c r="P123" s="1023"/>
      <c r="Q123" s="1023"/>
      <c r="R123" s="1023"/>
      <c r="S123" s="1023"/>
      <c r="T123" s="1023"/>
      <c r="U123" s="1023"/>
      <c r="V123" s="1023"/>
    </row>
    <row r="124" spans="1:22" ht="15.95" customHeight="1">
      <c r="A124" s="1023"/>
      <c r="B124" s="1023"/>
      <c r="C124" s="1023"/>
      <c r="D124" s="1023"/>
      <c r="E124" s="1023"/>
      <c r="F124" s="1023"/>
      <c r="G124" s="1023"/>
      <c r="H124" s="1023"/>
      <c r="I124" s="1023"/>
      <c r="J124" s="1023"/>
      <c r="K124" s="1023"/>
      <c r="L124" s="1023"/>
      <c r="M124" s="1023"/>
      <c r="N124" s="1023"/>
      <c r="O124" s="1023"/>
      <c r="P124" s="1023"/>
      <c r="Q124" s="1023"/>
      <c r="R124" s="1023"/>
      <c r="S124" s="1023"/>
      <c r="T124" s="1023"/>
      <c r="U124" s="1023"/>
      <c r="V124" s="1023"/>
    </row>
    <row r="125" spans="1:22" ht="15.95" customHeight="1">
      <c r="A125" s="1023"/>
      <c r="B125" s="1023"/>
      <c r="C125" s="1023"/>
      <c r="D125" s="1023"/>
      <c r="E125" s="1023"/>
      <c r="F125" s="1023"/>
      <c r="G125" s="1023"/>
      <c r="H125" s="1023"/>
      <c r="I125" s="1023"/>
      <c r="J125" s="1023"/>
      <c r="K125" s="1023"/>
      <c r="L125" s="1023"/>
      <c r="M125" s="1023"/>
      <c r="N125" s="1023"/>
      <c r="O125" s="1023"/>
      <c r="P125" s="1023"/>
      <c r="Q125" s="1023"/>
      <c r="R125" s="1023"/>
      <c r="S125" s="1023"/>
      <c r="T125" s="1023"/>
      <c r="U125" s="1023"/>
      <c r="V125" s="1023"/>
    </row>
    <row r="126" spans="1:22" ht="15.95" customHeight="1">
      <c r="A126" s="1023"/>
      <c r="B126" s="1023"/>
      <c r="C126" s="1023"/>
      <c r="D126" s="1023"/>
      <c r="E126" s="1023"/>
      <c r="F126" s="1023"/>
      <c r="G126" s="1023"/>
      <c r="H126" s="1023"/>
      <c r="I126" s="1023"/>
      <c r="J126" s="1023"/>
      <c r="K126" s="1023"/>
      <c r="L126" s="1023"/>
      <c r="M126" s="1023"/>
      <c r="N126" s="1023"/>
      <c r="O126" s="1023"/>
      <c r="P126" s="1023"/>
      <c r="Q126" s="1023"/>
      <c r="R126" s="1023"/>
      <c r="S126" s="1023"/>
      <c r="T126" s="1023"/>
      <c r="U126" s="1023"/>
      <c r="V126" s="1023"/>
    </row>
    <row r="127" spans="1:22" ht="15.95" customHeight="1">
      <c r="A127" s="1023"/>
      <c r="B127" s="1023"/>
      <c r="C127" s="1023"/>
      <c r="D127" s="1023"/>
      <c r="E127" s="1023"/>
      <c r="F127" s="1023"/>
      <c r="G127" s="1023"/>
      <c r="H127" s="1023"/>
      <c r="I127" s="1023"/>
      <c r="J127" s="1023"/>
      <c r="K127" s="1023"/>
      <c r="L127" s="1023"/>
      <c r="M127" s="1023"/>
      <c r="N127" s="1023"/>
      <c r="O127" s="1023"/>
      <c r="P127" s="1023"/>
      <c r="Q127" s="1023"/>
      <c r="R127" s="1023"/>
      <c r="S127" s="1023"/>
      <c r="T127" s="1023"/>
      <c r="U127" s="1023"/>
      <c r="V127" s="1023"/>
    </row>
    <row r="128" spans="1:22" ht="15.95" customHeight="1">
      <c r="A128" s="1023"/>
      <c r="B128" s="1023"/>
      <c r="C128" s="1023"/>
      <c r="D128" s="1023"/>
      <c r="E128" s="1023"/>
      <c r="F128" s="1023"/>
      <c r="G128" s="1023"/>
      <c r="H128" s="1023"/>
      <c r="I128" s="1023"/>
      <c r="J128" s="1023"/>
      <c r="K128" s="1023"/>
      <c r="L128" s="1023"/>
      <c r="M128" s="1023"/>
      <c r="N128" s="1023"/>
      <c r="O128" s="1023"/>
      <c r="P128" s="1023"/>
      <c r="Q128" s="1023"/>
      <c r="R128" s="1023"/>
      <c r="S128" s="1023"/>
      <c r="T128" s="1023"/>
      <c r="U128" s="1023"/>
      <c r="V128" s="1023"/>
    </row>
    <row r="129" spans="1:22" ht="15.95" customHeight="1">
      <c r="A129" s="1023"/>
      <c r="B129" s="1023"/>
      <c r="C129" s="1023"/>
      <c r="D129" s="1023"/>
      <c r="E129" s="1023"/>
      <c r="F129" s="1023"/>
      <c r="G129" s="1023"/>
      <c r="H129" s="1023"/>
      <c r="I129" s="1023"/>
      <c r="J129" s="1023"/>
      <c r="K129" s="1023"/>
      <c r="L129" s="1023"/>
      <c r="M129" s="1023"/>
      <c r="N129" s="1023"/>
      <c r="O129" s="1023"/>
      <c r="P129" s="1023"/>
      <c r="Q129" s="1023"/>
      <c r="R129" s="1023"/>
      <c r="S129" s="1023"/>
      <c r="T129" s="1023"/>
      <c r="U129" s="1023"/>
      <c r="V129" s="1023"/>
    </row>
    <row r="130" spans="1:22" ht="15.95" customHeight="1">
      <c r="A130" s="1023"/>
      <c r="B130" s="1023"/>
      <c r="C130" s="1023"/>
      <c r="D130" s="1023"/>
      <c r="E130" s="1023"/>
      <c r="F130" s="1023"/>
      <c r="G130" s="1023"/>
      <c r="H130" s="1023"/>
      <c r="I130" s="1023"/>
      <c r="J130" s="1023"/>
      <c r="K130" s="1023"/>
      <c r="L130" s="1023"/>
      <c r="M130" s="1023"/>
      <c r="N130" s="1023"/>
      <c r="O130" s="1023"/>
      <c r="P130" s="1023"/>
      <c r="Q130" s="1023"/>
      <c r="R130" s="1023"/>
      <c r="S130" s="1023"/>
      <c r="T130" s="1023"/>
      <c r="U130" s="1023"/>
      <c r="V130" s="1023"/>
    </row>
    <row r="131" spans="1:22" ht="15.95" customHeight="1">
      <c r="A131" s="1023"/>
      <c r="B131" s="1023"/>
      <c r="C131" s="1023"/>
      <c r="D131" s="1023"/>
      <c r="E131" s="1023"/>
      <c r="F131" s="1023"/>
      <c r="G131" s="1023"/>
      <c r="H131" s="1023"/>
      <c r="I131" s="1023"/>
      <c r="J131" s="1023"/>
      <c r="K131" s="1023"/>
      <c r="L131" s="1023"/>
      <c r="M131" s="1023"/>
      <c r="N131" s="1023"/>
      <c r="O131" s="1023"/>
      <c r="P131" s="1023"/>
      <c r="Q131" s="1023"/>
      <c r="R131" s="1023"/>
      <c r="S131" s="1023"/>
      <c r="T131" s="1023"/>
      <c r="U131" s="1023"/>
      <c r="V131" s="1023"/>
    </row>
    <row r="132" spans="1:22" ht="15.95" customHeight="1">
      <c r="A132" s="1023"/>
      <c r="B132" s="1023"/>
      <c r="C132" s="1023"/>
      <c r="D132" s="1023"/>
      <c r="E132" s="1023"/>
      <c r="F132" s="1023"/>
      <c r="G132" s="1023"/>
      <c r="H132" s="1023"/>
      <c r="I132" s="1023"/>
      <c r="J132" s="1023"/>
      <c r="K132" s="1023"/>
      <c r="L132" s="1023"/>
      <c r="M132" s="1023"/>
      <c r="N132" s="1023"/>
      <c r="O132" s="1023"/>
      <c r="P132" s="1023"/>
      <c r="Q132" s="1023"/>
      <c r="R132" s="1023"/>
      <c r="S132" s="1023"/>
      <c r="T132" s="1023"/>
      <c r="U132" s="1023"/>
      <c r="V132" s="1023"/>
    </row>
    <row r="133" spans="1:22" ht="15.95" customHeight="1">
      <c r="A133" s="1023"/>
      <c r="B133" s="1023"/>
      <c r="C133" s="1023"/>
      <c r="D133" s="1023"/>
      <c r="E133" s="1023"/>
      <c r="F133" s="1023"/>
      <c r="G133" s="1023"/>
      <c r="H133" s="1023"/>
      <c r="I133" s="1023"/>
      <c r="J133" s="1023"/>
      <c r="K133" s="1023"/>
      <c r="L133" s="1023"/>
      <c r="M133" s="1023"/>
      <c r="N133" s="1023"/>
      <c r="O133" s="1023"/>
      <c r="P133" s="1023"/>
      <c r="Q133" s="1023"/>
      <c r="R133" s="1023"/>
      <c r="S133" s="1023"/>
      <c r="T133" s="1023"/>
      <c r="U133" s="1023"/>
      <c r="V133" s="1023"/>
    </row>
    <row r="134" spans="1:22" ht="15.95" customHeight="1">
      <c r="A134" s="1023"/>
      <c r="B134" s="1023"/>
      <c r="C134" s="1023"/>
      <c r="D134" s="1023"/>
      <c r="E134" s="1023"/>
      <c r="F134" s="1023"/>
      <c r="G134" s="1023"/>
      <c r="H134" s="1023"/>
      <c r="I134" s="1023"/>
      <c r="J134" s="1023"/>
      <c r="K134" s="1023"/>
      <c r="L134" s="1023"/>
      <c r="M134" s="1023"/>
      <c r="N134" s="1023"/>
      <c r="O134" s="1023"/>
      <c r="P134" s="1023"/>
      <c r="Q134" s="1023"/>
      <c r="R134" s="1023"/>
      <c r="S134" s="1023"/>
      <c r="T134" s="1023"/>
      <c r="U134" s="1023"/>
      <c r="V134" s="1023"/>
    </row>
    <row r="135" spans="1:22" ht="15.95" customHeight="1">
      <c r="A135" s="1023"/>
      <c r="B135" s="1023"/>
      <c r="C135" s="1023"/>
      <c r="D135" s="1023"/>
      <c r="E135" s="1023"/>
      <c r="F135" s="1023"/>
      <c r="G135" s="1023"/>
      <c r="H135" s="1023"/>
      <c r="I135" s="1023"/>
      <c r="J135" s="1023"/>
      <c r="K135" s="1023"/>
      <c r="L135" s="1023"/>
      <c r="M135" s="1023"/>
      <c r="N135" s="1023"/>
      <c r="O135" s="1023"/>
      <c r="P135" s="1023"/>
      <c r="Q135" s="1023"/>
      <c r="R135" s="1023"/>
      <c r="S135" s="1023"/>
      <c r="T135" s="1023"/>
      <c r="U135" s="1023"/>
      <c r="V135" s="1023"/>
    </row>
    <row r="136" spans="1:22" ht="15.95" customHeight="1">
      <c r="A136" s="1023"/>
      <c r="B136" s="1023"/>
      <c r="C136" s="1023"/>
      <c r="D136" s="1023"/>
      <c r="E136" s="1023"/>
      <c r="F136" s="1023"/>
      <c r="G136" s="1023"/>
      <c r="H136" s="1023"/>
      <c r="I136" s="1023"/>
      <c r="J136" s="1023"/>
      <c r="K136" s="1023"/>
      <c r="L136" s="1023"/>
      <c r="M136" s="1023"/>
      <c r="N136" s="1023"/>
      <c r="O136" s="1023"/>
      <c r="P136" s="1023"/>
      <c r="Q136" s="1023"/>
      <c r="R136" s="1023"/>
      <c r="S136" s="1023"/>
      <c r="T136" s="1023"/>
      <c r="U136" s="1023"/>
      <c r="V136" s="1023"/>
    </row>
    <row r="137" spans="1:22" ht="15.95" customHeight="1">
      <c r="A137" s="1023"/>
      <c r="B137" s="1023"/>
      <c r="C137" s="1023"/>
      <c r="D137" s="1023"/>
      <c r="E137" s="1023"/>
      <c r="F137" s="1023"/>
      <c r="G137" s="1023"/>
      <c r="H137" s="1023"/>
      <c r="I137" s="1023"/>
      <c r="J137" s="1023"/>
      <c r="K137" s="1023"/>
      <c r="L137" s="1023"/>
      <c r="M137" s="1023"/>
      <c r="N137" s="1023"/>
      <c r="O137" s="1023"/>
      <c r="P137" s="1023"/>
      <c r="Q137" s="1023"/>
      <c r="R137" s="1023"/>
      <c r="S137" s="1023"/>
      <c r="T137" s="1023"/>
      <c r="U137" s="1023"/>
      <c r="V137" s="1023"/>
    </row>
    <row r="138" spans="1:22" ht="15.95" customHeight="1">
      <c r="A138" s="1023"/>
      <c r="B138" s="1023"/>
      <c r="C138" s="1023"/>
      <c r="D138" s="1023"/>
      <c r="E138" s="1023"/>
      <c r="F138" s="1023"/>
      <c r="G138" s="1023"/>
      <c r="H138" s="1023"/>
      <c r="I138" s="1023"/>
      <c r="J138" s="1023"/>
      <c r="K138" s="1023"/>
      <c r="L138" s="1023"/>
      <c r="M138" s="1023"/>
      <c r="N138" s="1023"/>
      <c r="O138" s="1023"/>
      <c r="P138" s="1023"/>
      <c r="Q138" s="1023"/>
      <c r="R138" s="1023"/>
      <c r="S138" s="1023"/>
      <c r="T138" s="1023"/>
      <c r="U138" s="1023"/>
      <c r="V138" s="1023"/>
    </row>
    <row r="139" spans="1:22" ht="15.95" customHeight="1">
      <c r="A139" s="1023"/>
      <c r="B139" s="1023"/>
      <c r="C139" s="1023"/>
      <c r="D139" s="1023"/>
      <c r="E139" s="1023"/>
      <c r="F139" s="1023"/>
      <c r="G139" s="1023"/>
      <c r="H139" s="1023"/>
      <c r="I139" s="1023"/>
      <c r="J139" s="1023"/>
      <c r="K139" s="1023"/>
      <c r="L139" s="1023"/>
      <c r="M139" s="1023"/>
      <c r="N139" s="1023"/>
      <c r="O139" s="1023"/>
      <c r="P139" s="1023"/>
      <c r="Q139" s="1023"/>
      <c r="R139" s="1023"/>
      <c r="S139" s="1023"/>
      <c r="T139" s="1023"/>
      <c r="U139" s="1023"/>
      <c r="V139" s="1023"/>
    </row>
    <row r="140" spans="1:22" ht="15.95" customHeight="1">
      <c r="A140" s="1023"/>
      <c r="B140" s="1023"/>
      <c r="C140" s="1023"/>
      <c r="D140" s="1023"/>
      <c r="E140" s="1023"/>
      <c r="F140" s="1023"/>
      <c r="G140" s="1023"/>
      <c r="H140" s="1023"/>
      <c r="I140" s="1023"/>
      <c r="J140" s="1023"/>
      <c r="K140" s="1023"/>
      <c r="L140" s="1023"/>
      <c r="M140" s="1023"/>
      <c r="N140" s="1023"/>
      <c r="O140" s="1023"/>
      <c r="P140" s="1023"/>
      <c r="Q140" s="1023"/>
      <c r="R140" s="1023"/>
      <c r="S140" s="1023"/>
      <c r="T140" s="1023"/>
      <c r="U140" s="1023"/>
      <c r="V140" s="1023"/>
    </row>
    <row r="141" spans="1:22" ht="15.95" customHeight="1">
      <c r="A141" s="1023"/>
      <c r="B141" s="1023"/>
      <c r="C141" s="1023"/>
      <c r="D141" s="1023"/>
      <c r="E141" s="1023"/>
      <c r="F141" s="1023"/>
      <c r="G141" s="1023"/>
      <c r="H141" s="1023"/>
      <c r="I141" s="1023"/>
      <c r="J141" s="1023"/>
      <c r="K141" s="1023"/>
      <c r="L141" s="1023"/>
      <c r="M141" s="1023"/>
      <c r="N141" s="1023"/>
      <c r="O141" s="1023"/>
      <c r="P141" s="1023"/>
      <c r="Q141" s="1023"/>
      <c r="R141" s="1023"/>
      <c r="S141" s="1023"/>
      <c r="T141" s="1023"/>
      <c r="U141" s="1023"/>
      <c r="V141" s="1023"/>
    </row>
    <row r="142" spans="1:22" ht="15.95" customHeight="1">
      <c r="A142" s="1023"/>
      <c r="B142" s="1023"/>
      <c r="C142" s="1023"/>
      <c r="D142" s="1023"/>
      <c r="E142" s="1023"/>
      <c r="F142" s="1023"/>
      <c r="G142" s="1023"/>
      <c r="H142" s="1023"/>
      <c r="I142" s="1023"/>
      <c r="J142" s="1023"/>
      <c r="K142" s="1023"/>
      <c r="L142" s="1023"/>
      <c r="M142" s="1023"/>
      <c r="N142" s="1023"/>
      <c r="O142" s="1023"/>
      <c r="P142" s="1023"/>
      <c r="Q142" s="1023"/>
      <c r="R142" s="1023"/>
      <c r="S142" s="1023"/>
      <c r="T142" s="1023"/>
      <c r="U142" s="1023"/>
      <c r="V142" s="1023"/>
    </row>
    <row r="143" spans="1:22" ht="15.95" customHeight="1">
      <c r="A143" s="1023"/>
      <c r="B143" s="1023"/>
      <c r="C143" s="1023"/>
      <c r="D143" s="1023"/>
      <c r="E143" s="1023"/>
      <c r="F143" s="1023"/>
      <c r="G143" s="1023"/>
      <c r="H143" s="1023"/>
      <c r="I143" s="1023"/>
      <c r="J143" s="1023"/>
      <c r="K143" s="1023"/>
      <c r="L143" s="1023"/>
      <c r="M143" s="1023"/>
      <c r="N143" s="1023"/>
      <c r="O143" s="1023"/>
      <c r="P143" s="1023"/>
      <c r="Q143" s="1023"/>
      <c r="R143" s="1023"/>
      <c r="S143" s="1023"/>
      <c r="T143" s="1023"/>
      <c r="U143" s="1023"/>
      <c r="V143" s="1023"/>
    </row>
    <row r="144" spans="1:22" ht="15.95" customHeight="1">
      <c r="A144" s="1023"/>
      <c r="B144" s="1023"/>
      <c r="C144" s="1023"/>
      <c r="D144" s="1023"/>
      <c r="E144" s="1023"/>
      <c r="F144" s="1023"/>
      <c r="G144" s="1023"/>
      <c r="H144" s="1023"/>
      <c r="I144" s="1023"/>
      <c r="J144" s="1023"/>
      <c r="K144" s="1023"/>
      <c r="L144" s="1023"/>
      <c r="M144" s="1023"/>
      <c r="N144" s="1023"/>
      <c r="O144" s="1023"/>
      <c r="P144" s="1023"/>
      <c r="Q144" s="1023"/>
      <c r="R144" s="1023"/>
      <c r="S144" s="1023"/>
      <c r="T144" s="1023"/>
      <c r="U144" s="1023"/>
      <c r="V144" s="1023"/>
    </row>
    <row r="145" spans="1:22" ht="15.95" customHeight="1">
      <c r="A145" s="1023"/>
      <c r="B145" s="1023"/>
      <c r="C145" s="1023"/>
      <c r="D145" s="1023"/>
      <c r="E145" s="1023"/>
      <c r="F145" s="1023"/>
      <c r="G145" s="1023"/>
      <c r="H145" s="1023"/>
      <c r="I145" s="1023"/>
      <c r="J145" s="1023"/>
      <c r="K145" s="1023"/>
      <c r="L145" s="1023"/>
      <c r="M145" s="1023"/>
      <c r="N145" s="1023"/>
      <c r="O145" s="1023"/>
      <c r="P145" s="1023"/>
      <c r="Q145" s="1023"/>
      <c r="R145" s="1023"/>
      <c r="S145" s="1023"/>
      <c r="T145" s="1023"/>
      <c r="U145" s="1023"/>
      <c r="V145" s="1023"/>
    </row>
    <row r="146" spans="1:22" ht="15.95" customHeight="1">
      <c r="A146" s="1023"/>
      <c r="B146" s="1023"/>
      <c r="C146" s="1023"/>
      <c r="D146" s="1023"/>
      <c r="E146" s="1023"/>
      <c r="F146" s="1023"/>
      <c r="G146" s="1023"/>
      <c r="H146" s="1023"/>
      <c r="I146" s="1023"/>
      <c r="J146" s="1023"/>
      <c r="K146" s="1023"/>
      <c r="L146" s="1023"/>
      <c r="M146" s="1023"/>
      <c r="N146" s="1023"/>
      <c r="O146" s="1023"/>
      <c r="P146" s="1023"/>
      <c r="Q146" s="1023"/>
      <c r="R146" s="1023"/>
      <c r="S146" s="1023"/>
      <c r="T146" s="1023"/>
      <c r="U146" s="1023"/>
      <c r="V146" s="1023"/>
    </row>
    <row r="147" spans="1:22" ht="15.95" customHeight="1">
      <c r="A147" s="1023"/>
      <c r="B147" s="1023"/>
      <c r="C147" s="1023"/>
      <c r="D147" s="1023"/>
      <c r="E147" s="1023"/>
      <c r="F147" s="1023"/>
      <c r="G147" s="1023"/>
      <c r="H147" s="1023"/>
      <c r="I147" s="1023"/>
      <c r="J147" s="1023"/>
      <c r="K147" s="1023"/>
      <c r="L147" s="1023"/>
      <c r="M147" s="1023"/>
      <c r="N147" s="1023"/>
      <c r="O147" s="1023"/>
      <c r="P147" s="1023"/>
      <c r="Q147" s="1023"/>
      <c r="R147" s="1023"/>
      <c r="S147" s="1023"/>
      <c r="T147" s="1023"/>
      <c r="U147" s="1023"/>
      <c r="V147" s="1023"/>
    </row>
    <row r="148" spans="1:22" ht="15.95" customHeight="1">
      <c r="A148" s="1023"/>
      <c r="B148" s="1023"/>
      <c r="C148" s="1023"/>
      <c r="D148" s="1023"/>
      <c r="E148" s="1023"/>
      <c r="F148" s="1023"/>
      <c r="G148" s="1023"/>
      <c r="H148" s="1023"/>
      <c r="I148" s="1023"/>
      <c r="J148" s="1023"/>
      <c r="K148" s="1023"/>
      <c r="L148" s="1023"/>
      <c r="M148" s="1023"/>
      <c r="N148" s="1023"/>
      <c r="O148" s="1023"/>
      <c r="P148" s="1023"/>
      <c r="Q148" s="1023"/>
      <c r="R148" s="1023"/>
      <c r="S148" s="1023"/>
      <c r="T148" s="1023"/>
      <c r="U148" s="1023"/>
      <c r="V148" s="1023"/>
    </row>
    <row r="149" spans="1:22" ht="15.95" customHeight="1">
      <c r="A149" s="1023"/>
      <c r="B149" s="1023"/>
      <c r="C149" s="1023"/>
      <c r="D149" s="1023"/>
      <c r="E149" s="1023"/>
      <c r="F149" s="1023"/>
      <c r="G149" s="1023"/>
      <c r="H149" s="1023"/>
      <c r="I149" s="1023"/>
      <c r="J149" s="1023"/>
      <c r="K149" s="1023"/>
      <c r="L149" s="1023"/>
      <c r="M149" s="1023"/>
      <c r="N149" s="1023"/>
      <c r="O149" s="1023"/>
      <c r="P149" s="1023"/>
      <c r="Q149" s="1023"/>
      <c r="R149" s="1023"/>
      <c r="S149" s="1023"/>
      <c r="T149" s="1023"/>
      <c r="U149" s="1023"/>
      <c r="V149" s="1023"/>
    </row>
    <row r="150" spans="1:22" ht="15.95" customHeight="1">
      <c r="A150" s="1023"/>
      <c r="B150" s="1023"/>
      <c r="C150" s="1023"/>
      <c r="D150" s="1023"/>
      <c r="E150" s="1023"/>
      <c r="F150" s="1023"/>
      <c r="G150" s="1023"/>
      <c r="H150" s="1023"/>
      <c r="I150" s="1023"/>
      <c r="J150" s="1023"/>
      <c r="K150" s="1023"/>
      <c r="L150" s="1023"/>
      <c r="M150" s="1023"/>
      <c r="N150" s="1023"/>
      <c r="O150" s="1023"/>
      <c r="P150" s="1023"/>
      <c r="Q150" s="1023"/>
      <c r="R150" s="1023"/>
      <c r="S150" s="1023"/>
      <c r="T150" s="1023"/>
      <c r="U150" s="1023"/>
      <c r="V150" s="1023"/>
    </row>
    <row r="151" spans="1:22" ht="15.95" customHeight="1">
      <c r="A151" s="1023"/>
      <c r="B151" s="1023"/>
      <c r="C151" s="1023"/>
      <c r="D151" s="1023"/>
      <c r="E151" s="1023"/>
      <c r="F151" s="1023"/>
      <c r="G151" s="1023"/>
      <c r="H151" s="1023"/>
      <c r="I151" s="1023"/>
      <c r="J151" s="1023"/>
      <c r="K151" s="1023"/>
      <c r="L151" s="1023"/>
      <c r="M151" s="1023"/>
      <c r="N151" s="1023"/>
      <c r="O151" s="1023"/>
      <c r="P151" s="1023"/>
      <c r="Q151" s="1023"/>
      <c r="R151" s="1023"/>
      <c r="S151" s="1023"/>
      <c r="T151" s="1023"/>
      <c r="U151" s="1023"/>
      <c r="V151" s="1023"/>
    </row>
    <row r="152" spans="1:22" ht="15.95" customHeight="1">
      <c r="A152" s="1023"/>
      <c r="B152" s="1023"/>
      <c r="C152" s="1023"/>
      <c r="D152" s="1023"/>
      <c r="E152" s="1023"/>
      <c r="F152" s="1023"/>
      <c r="G152" s="1023"/>
      <c r="H152" s="1023"/>
      <c r="I152" s="1023"/>
      <c r="J152" s="1023"/>
      <c r="K152" s="1023"/>
      <c r="L152" s="1023"/>
      <c r="M152" s="1023"/>
      <c r="N152" s="1023"/>
      <c r="O152" s="1023"/>
      <c r="P152" s="1023"/>
      <c r="Q152" s="1023"/>
      <c r="R152" s="1023"/>
      <c r="S152" s="1023"/>
      <c r="T152" s="1023"/>
      <c r="U152" s="1023"/>
      <c r="V152" s="1023"/>
    </row>
    <row r="153" spans="1:22" ht="15.95" customHeight="1">
      <c r="A153" s="1023"/>
      <c r="B153" s="1023"/>
      <c r="C153" s="1023"/>
      <c r="D153" s="1023"/>
      <c r="E153" s="1023"/>
      <c r="F153" s="1023"/>
      <c r="G153" s="1023"/>
      <c r="H153" s="1023"/>
      <c r="I153" s="1023"/>
      <c r="J153" s="1023"/>
      <c r="K153" s="1023"/>
      <c r="L153" s="1023"/>
      <c r="M153" s="1023"/>
      <c r="N153" s="1023"/>
      <c r="O153" s="1023"/>
      <c r="P153" s="1023"/>
      <c r="Q153" s="1023"/>
      <c r="R153" s="1023"/>
      <c r="S153" s="1023"/>
      <c r="T153" s="1023"/>
      <c r="U153" s="1023"/>
      <c r="V153" s="1023"/>
    </row>
    <row r="154" spans="1:22" ht="15.95" customHeight="1">
      <c r="A154" s="1023"/>
      <c r="B154" s="1023"/>
      <c r="C154" s="1023"/>
      <c r="D154" s="1023"/>
      <c r="E154" s="1023"/>
      <c r="F154" s="1023"/>
      <c r="G154" s="1023"/>
      <c r="H154" s="1023"/>
      <c r="I154" s="1023"/>
      <c r="J154" s="1023"/>
      <c r="K154" s="1023"/>
      <c r="L154" s="1023"/>
      <c r="M154" s="1023"/>
      <c r="N154" s="1023"/>
      <c r="O154" s="1023"/>
      <c r="P154" s="1023"/>
      <c r="Q154" s="1023"/>
      <c r="R154" s="1023"/>
      <c r="S154" s="1023"/>
      <c r="T154" s="1023"/>
      <c r="U154" s="1023"/>
      <c r="V154" s="1023"/>
    </row>
    <row r="155" spans="1:22" ht="15.95" customHeight="1">
      <c r="A155" s="1023"/>
      <c r="B155" s="1023"/>
      <c r="C155" s="1023"/>
      <c r="D155" s="1023"/>
      <c r="E155" s="1023"/>
      <c r="F155" s="1023"/>
      <c r="G155" s="1023"/>
      <c r="H155" s="1023"/>
      <c r="I155" s="1023"/>
      <c r="J155" s="1023"/>
      <c r="K155" s="1023"/>
      <c r="L155" s="1023"/>
      <c r="M155" s="1023"/>
      <c r="N155" s="1023"/>
      <c r="O155" s="1023"/>
      <c r="P155" s="1023"/>
      <c r="Q155" s="1023"/>
      <c r="R155" s="1023"/>
      <c r="S155" s="1023"/>
      <c r="T155" s="1023"/>
      <c r="U155" s="1023"/>
      <c r="V155" s="1023"/>
    </row>
    <row r="156" spans="1:22" ht="15.95" customHeight="1">
      <c r="A156" s="1023"/>
      <c r="B156" s="1023"/>
      <c r="C156" s="1023"/>
      <c r="D156" s="1023"/>
      <c r="E156" s="1023"/>
      <c r="F156" s="1023"/>
      <c r="G156" s="1023"/>
      <c r="H156" s="1023"/>
      <c r="I156" s="1023"/>
      <c r="J156" s="1023"/>
      <c r="K156" s="1023"/>
      <c r="L156" s="1023"/>
      <c r="M156" s="1023"/>
      <c r="N156" s="1023"/>
      <c r="O156" s="1023"/>
      <c r="P156" s="1023"/>
      <c r="Q156" s="1023"/>
      <c r="R156" s="1023"/>
      <c r="S156" s="1023"/>
      <c r="T156" s="1023"/>
      <c r="U156" s="1023"/>
      <c r="V156" s="1023"/>
    </row>
    <row r="157" spans="1:22" ht="15.95" customHeight="1">
      <c r="A157" s="1023"/>
      <c r="B157" s="1023"/>
      <c r="C157" s="1023"/>
      <c r="D157" s="1023"/>
      <c r="E157" s="1023"/>
      <c r="F157" s="1023"/>
      <c r="G157" s="1023"/>
      <c r="H157" s="1023"/>
      <c r="I157" s="1023"/>
      <c r="J157" s="1023"/>
      <c r="K157" s="1023"/>
      <c r="L157" s="1023"/>
      <c r="M157" s="1023"/>
      <c r="N157" s="1023"/>
      <c r="O157" s="1023"/>
      <c r="P157" s="1023"/>
      <c r="Q157" s="1023"/>
      <c r="R157" s="1023"/>
      <c r="S157" s="1023"/>
      <c r="T157" s="1023"/>
      <c r="U157" s="1023"/>
      <c r="V157" s="1023"/>
    </row>
    <row r="158" spans="1:22" ht="15.95" customHeight="1">
      <c r="A158" s="1023"/>
      <c r="B158" s="1023"/>
      <c r="C158" s="1023"/>
      <c r="D158" s="1023"/>
      <c r="E158" s="1023"/>
      <c r="F158" s="1023"/>
      <c r="G158" s="1023"/>
      <c r="H158" s="1023"/>
      <c r="I158" s="1023"/>
      <c r="J158" s="1023"/>
      <c r="K158" s="1023"/>
      <c r="L158" s="1023"/>
      <c r="M158" s="1023"/>
      <c r="N158" s="1023"/>
      <c r="O158" s="1023"/>
      <c r="P158" s="1023"/>
      <c r="Q158" s="1023"/>
      <c r="R158" s="1023"/>
      <c r="S158" s="1023"/>
      <c r="T158" s="1023"/>
      <c r="U158" s="1023"/>
      <c r="V158" s="1023"/>
    </row>
    <row r="159" spans="1:22" ht="15.95" customHeight="1">
      <c r="A159" s="1023"/>
      <c r="B159" s="1023"/>
      <c r="C159" s="1023"/>
      <c r="D159" s="1023"/>
      <c r="E159" s="1023"/>
      <c r="F159" s="1023"/>
      <c r="G159" s="1023"/>
      <c r="H159" s="1023"/>
      <c r="I159" s="1023"/>
      <c r="J159" s="1023"/>
      <c r="K159" s="1023"/>
      <c r="L159" s="1023"/>
      <c r="M159" s="1023"/>
      <c r="N159" s="1023"/>
      <c r="O159" s="1023"/>
      <c r="P159" s="1023"/>
      <c r="Q159" s="1023"/>
      <c r="R159" s="1023"/>
      <c r="S159" s="1023"/>
      <c r="T159" s="1023"/>
      <c r="U159" s="1023"/>
      <c r="V159" s="1023"/>
    </row>
    <row r="160" spans="1:22" ht="15.95" customHeight="1">
      <c r="A160" s="1023"/>
      <c r="B160" s="1023"/>
      <c r="C160" s="1023"/>
      <c r="D160" s="1023"/>
      <c r="E160" s="1023"/>
      <c r="F160" s="1023"/>
      <c r="G160" s="1023"/>
      <c r="H160" s="1023"/>
      <c r="I160" s="1023"/>
      <c r="J160" s="1023"/>
      <c r="K160" s="1023"/>
      <c r="L160" s="1023"/>
      <c r="M160" s="1023"/>
      <c r="N160" s="1023"/>
      <c r="O160" s="1023"/>
      <c r="P160" s="1023"/>
      <c r="Q160" s="1023"/>
      <c r="R160" s="1023"/>
      <c r="S160" s="1023"/>
      <c r="T160" s="1023"/>
      <c r="U160" s="1023"/>
      <c r="V160" s="1023"/>
    </row>
    <row r="161" spans="1:22" ht="15.95" customHeight="1">
      <c r="A161" s="1023"/>
      <c r="B161" s="1023"/>
      <c r="C161" s="1023"/>
      <c r="D161" s="1023"/>
      <c r="E161" s="1023"/>
      <c r="F161" s="1023"/>
      <c r="G161" s="1023"/>
      <c r="H161" s="1023"/>
      <c r="I161" s="1023"/>
      <c r="J161" s="1023"/>
      <c r="K161" s="1023"/>
      <c r="L161" s="1023"/>
      <c r="M161" s="1023"/>
      <c r="N161" s="1023"/>
      <c r="O161" s="1023"/>
      <c r="P161" s="1023"/>
      <c r="Q161" s="1023"/>
      <c r="R161" s="1023"/>
      <c r="S161" s="1023"/>
      <c r="T161" s="1023"/>
      <c r="U161" s="1023"/>
      <c r="V161" s="1023"/>
    </row>
    <row r="162" spans="1:22" ht="15.95" customHeight="1">
      <c r="A162" s="1023"/>
      <c r="B162" s="1023"/>
      <c r="C162" s="1023"/>
      <c r="D162" s="1023"/>
      <c r="E162" s="1023"/>
      <c r="F162" s="1023"/>
      <c r="G162" s="1023"/>
      <c r="H162" s="1023"/>
      <c r="I162" s="1023"/>
      <c r="J162" s="1023"/>
      <c r="K162" s="1023"/>
      <c r="L162" s="1023"/>
      <c r="M162" s="1023"/>
      <c r="N162" s="1023"/>
      <c r="O162" s="1023"/>
      <c r="P162" s="1023"/>
      <c r="Q162" s="1023"/>
      <c r="R162" s="1023"/>
      <c r="S162" s="1023"/>
      <c r="T162" s="1023"/>
      <c r="U162" s="1023"/>
      <c r="V162" s="1023"/>
    </row>
    <row r="163" spans="1:22" ht="15.95" customHeight="1">
      <c r="A163" s="1023"/>
      <c r="B163" s="1023"/>
      <c r="C163" s="1023"/>
      <c r="D163" s="1023"/>
      <c r="E163" s="1023"/>
      <c r="F163" s="1023"/>
      <c r="G163" s="1023"/>
      <c r="H163" s="1023"/>
      <c r="I163" s="1023"/>
      <c r="J163" s="1023"/>
      <c r="K163" s="1023"/>
      <c r="L163" s="1023"/>
      <c r="M163" s="1023"/>
      <c r="N163" s="1023"/>
      <c r="O163" s="1023"/>
      <c r="P163" s="1023"/>
      <c r="Q163" s="1023"/>
      <c r="R163" s="1023"/>
      <c r="S163" s="1023"/>
      <c r="T163" s="1023"/>
      <c r="U163" s="1023"/>
      <c r="V163" s="1023"/>
    </row>
    <row r="164" spans="1:22" ht="15.95" customHeight="1">
      <c r="A164" s="1023"/>
      <c r="B164" s="1023"/>
      <c r="C164" s="1023"/>
      <c r="D164" s="1023"/>
      <c r="E164" s="1023"/>
      <c r="F164" s="1023"/>
      <c r="G164" s="1023"/>
      <c r="H164" s="1023"/>
      <c r="I164" s="1023"/>
      <c r="J164" s="1023"/>
      <c r="K164" s="1023"/>
      <c r="L164" s="1023"/>
      <c r="M164" s="1023"/>
      <c r="N164" s="1023"/>
      <c r="O164" s="1023"/>
      <c r="P164" s="1023"/>
      <c r="Q164" s="1023"/>
      <c r="R164" s="1023"/>
      <c r="S164" s="1023"/>
      <c r="T164" s="1023"/>
      <c r="U164" s="1023"/>
      <c r="V164" s="1023"/>
    </row>
    <row r="165" spans="1:22" ht="15.95" customHeight="1">
      <c r="A165" s="1023"/>
      <c r="B165" s="1023"/>
      <c r="C165" s="1023"/>
      <c r="D165" s="1023"/>
      <c r="E165" s="1023"/>
      <c r="F165" s="1023"/>
      <c r="G165" s="1023"/>
      <c r="H165" s="1023"/>
      <c r="I165" s="1023"/>
      <c r="J165" s="1023"/>
      <c r="K165" s="1023"/>
      <c r="L165" s="1023"/>
      <c r="M165" s="1023"/>
      <c r="N165" s="1023"/>
      <c r="O165" s="1023"/>
      <c r="P165" s="1023"/>
      <c r="Q165" s="1023"/>
      <c r="R165" s="1023"/>
      <c r="S165" s="1023"/>
      <c r="T165" s="1023"/>
      <c r="U165" s="1023"/>
      <c r="V165" s="1023"/>
    </row>
    <row r="166" spans="1:22" ht="15.95" customHeight="1">
      <c r="A166" s="1023"/>
      <c r="B166" s="1023"/>
      <c r="C166" s="1023"/>
      <c r="D166" s="1023"/>
      <c r="E166" s="1023"/>
      <c r="F166" s="1023"/>
      <c r="G166" s="1023"/>
      <c r="H166" s="1023"/>
      <c r="I166" s="1023"/>
      <c r="J166" s="1023"/>
      <c r="K166" s="1023"/>
      <c r="L166" s="1023"/>
      <c r="M166" s="1023"/>
      <c r="N166" s="1023"/>
      <c r="O166" s="1023"/>
      <c r="P166" s="1023"/>
      <c r="Q166" s="1023"/>
      <c r="R166" s="1023"/>
      <c r="S166" s="1023"/>
      <c r="T166" s="1023"/>
      <c r="U166" s="1023"/>
      <c r="V166" s="1023"/>
    </row>
    <row r="167" spans="1:22" ht="15.95" customHeight="1">
      <c r="A167" s="1023"/>
      <c r="B167" s="1023"/>
      <c r="C167" s="1023"/>
      <c r="D167" s="1023"/>
      <c r="E167" s="1023"/>
      <c r="F167" s="1023"/>
      <c r="G167" s="1023"/>
      <c r="H167" s="1023"/>
      <c r="I167" s="1023"/>
      <c r="J167" s="1023"/>
      <c r="K167" s="1023"/>
      <c r="L167" s="1023"/>
      <c r="M167" s="1023"/>
      <c r="N167" s="1023"/>
      <c r="O167" s="1023"/>
      <c r="P167" s="1023"/>
      <c r="Q167" s="1023"/>
      <c r="R167" s="1023"/>
      <c r="S167" s="1023"/>
      <c r="T167" s="1023"/>
      <c r="U167" s="1023"/>
      <c r="V167" s="1023"/>
    </row>
    <row r="168" spans="1:22" ht="15.95" customHeight="1">
      <c r="A168" s="1023"/>
      <c r="B168" s="1023"/>
      <c r="C168" s="1023"/>
      <c r="D168" s="1023"/>
      <c r="E168" s="1023"/>
      <c r="F168" s="1023"/>
      <c r="G168" s="1023"/>
      <c r="H168" s="1023"/>
      <c r="I168" s="1023"/>
      <c r="J168" s="1023"/>
      <c r="K168" s="1023"/>
      <c r="L168" s="1023"/>
      <c r="M168" s="1023"/>
      <c r="N168" s="1023"/>
      <c r="O168" s="1023"/>
      <c r="P168" s="1023"/>
      <c r="Q168" s="1023"/>
      <c r="R168" s="1023"/>
      <c r="S168" s="1023"/>
      <c r="T168" s="1023"/>
      <c r="U168" s="1023"/>
      <c r="V168" s="1023"/>
    </row>
    <row r="169" spans="1:22" ht="15.95" customHeight="1">
      <c r="A169" s="1023"/>
      <c r="B169" s="1023"/>
      <c r="C169" s="1023"/>
      <c r="D169" s="1023"/>
      <c r="E169" s="1023"/>
      <c r="F169" s="1023"/>
      <c r="G169" s="1023"/>
      <c r="H169" s="1023"/>
      <c r="I169" s="1023"/>
      <c r="J169" s="1023"/>
      <c r="K169" s="1023"/>
      <c r="L169" s="1023"/>
      <c r="M169" s="1023"/>
      <c r="N169" s="1023"/>
      <c r="O169" s="1023"/>
      <c r="P169" s="1023"/>
      <c r="Q169" s="1023"/>
      <c r="R169" s="1023"/>
      <c r="S169" s="1023"/>
      <c r="T169" s="1023"/>
      <c r="U169" s="1023"/>
      <c r="V169" s="1023"/>
    </row>
    <row r="170" spans="1:22" ht="15.95" customHeight="1">
      <c r="A170" s="1023"/>
      <c r="B170" s="1023"/>
      <c r="C170" s="1023"/>
      <c r="D170" s="1023"/>
      <c r="E170" s="1023"/>
      <c r="F170" s="1023"/>
      <c r="G170" s="1023"/>
      <c r="H170" s="1023"/>
      <c r="I170" s="1023"/>
      <c r="J170" s="1023"/>
      <c r="K170" s="1023"/>
      <c r="L170" s="1023"/>
      <c r="M170" s="1023"/>
      <c r="N170" s="1023"/>
      <c r="O170" s="1023"/>
      <c r="P170" s="1023"/>
      <c r="Q170" s="1023"/>
      <c r="R170" s="1023"/>
      <c r="S170" s="1023"/>
      <c r="T170" s="1023"/>
      <c r="U170" s="1023"/>
      <c r="V170" s="1023"/>
    </row>
    <row r="171" spans="1:22" ht="15.95" customHeight="1">
      <c r="A171" s="1023"/>
      <c r="B171" s="1023"/>
      <c r="C171" s="1023"/>
      <c r="D171" s="1023"/>
      <c r="E171" s="1023"/>
      <c r="F171" s="1023"/>
      <c r="G171" s="1023"/>
      <c r="H171" s="1023"/>
      <c r="I171" s="1023"/>
      <c r="J171" s="1023"/>
      <c r="K171" s="1023"/>
      <c r="L171" s="1023"/>
      <c r="M171" s="1023"/>
      <c r="N171" s="1023"/>
      <c r="O171" s="1023"/>
      <c r="P171" s="1023"/>
      <c r="Q171" s="1023"/>
      <c r="R171" s="1023"/>
      <c r="S171" s="1023"/>
      <c r="T171" s="1023"/>
      <c r="U171" s="1023"/>
      <c r="V171" s="1023"/>
    </row>
    <row r="172" spans="1:22" ht="15.95" customHeight="1">
      <c r="A172" s="1023"/>
      <c r="B172" s="1023"/>
      <c r="C172" s="1023"/>
      <c r="D172" s="1023"/>
      <c r="E172" s="1023"/>
      <c r="F172" s="1023"/>
      <c r="G172" s="1023"/>
      <c r="H172" s="1023"/>
      <c r="I172" s="1023"/>
      <c r="J172" s="1023"/>
      <c r="K172" s="1023"/>
      <c r="L172" s="1023"/>
      <c r="M172" s="1023"/>
      <c r="N172" s="1023"/>
      <c r="O172" s="1023"/>
      <c r="P172" s="1023"/>
      <c r="Q172" s="1023"/>
      <c r="R172" s="1023"/>
      <c r="S172" s="1023"/>
      <c r="T172" s="1023"/>
      <c r="U172" s="1023"/>
      <c r="V172" s="1023"/>
    </row>
    <row r="173" spans="1:22" ht="15.95" customHeight="1">
      <c r="A173" s="1023"/>
      <c r="B173" s="1023"/>
      <c r="C173" s="1023"/>
      <c r="D173" s="1023"/>
      <c r="E173" s="1023"/>
      <c r="F173" s="1023"/>
      <c r="G173" s="1023"/>
      <c r="H173" s="1023"/>
      <c r="I173" s="1023"/>
      <c r="J173" s="1023"/>
      <c r="K173" s="1023"/>
      <c r="L173" s="1023"/>
      <c r="M173" s="1023"/>
      <c r="N173" s="1023"/>
      <c r="O173" s="1023"/>
      <c r="P173" s="1023"/>
      <c r="Q173" s="1023"/>
      <c r="R173" s="1023"/>
      <c r="S173" s="1023"/>
      <c r="T173" s="1023"/>
      <c r="U173" s="1023"/>
      <c r="V173" s="1023"/>
    </row>
    <row r="174" spans="1:22" ht="15.95" customHeight="1">
      <c r="A174" s="1023"/>
      <c r="B174" s="1023"/>
      <c r="C174" s="1023"/>
      <c r="D174" s="1023"/>
      <c r="E174" s="1023"/>
      <c r="F174" s="1023"/>
      <c r="G174" s="1023"/>
      <c r="H174" s="1023"/>
      <c r="I174" s="1023"/>
      <c r="J174" s="1023"/>
      <c r="K174" s="1023"/>
      <c r="L174" s="1023"/>
      <c r="M174" s="1023"/>
      <c r="N174" s="1023"/>
      <c r="O174" s="1023"/>
      <c r="P174" s="1023"/>
      <c r="Q174" s="1023"/>
      <c r="R174" s="1023"/>
      <c r="S174" s="1023"/>
      <c r="T174" s="1023"/>
      <c r="U174" s="1023"/>
      <c r="V174" s="1023"/>
    </row>
    <row r="175" spans="1:22" ht="15.95" customHeight="1">
      <c r="A175" s="1023"/>
      <c r="B175" s="1023"/>
      <c r="C175" s="1023"/>
      <c r="D175" s="1023"/>
      <c r="E175" s="1023"/>
      <c r="F175" s="1023"/>
      <c r="G175" s="1023"/>
      <c r="H175" s="1023"/>
      <c r="I175" s="1023"/>
      <c r="J175" s="1023"/>
      <c r="K175" s="1023"/>
      <c r="L175" s="1023"/>
      <c r="M175" s="1023"/>
      <c r="N175" s="1023"/>
      <c r="O175" s="1023"/>
      <c r="P175" s="1023"/>
      <c r="Q175" s="1023"/>
      <c r="R175" s="1023"/>
      <c r="S175" s="1023"/>
      <c r="T175" s="1023"/>
      <c r="U175" s="1023"/>
      <c r="V175" s="1023"/>
    </row>
    <row r="176" spans="1:22" ht="15.95" customHeight="1">
      <c r="A176" s="1023"/>
      <c r="B176" s="1023"/>
      <c r="C176" s="1023"/>
      <c r="D176" s="1023"/>
      <c r="E176" s="1023"/>
      <c r="F176" s="1023"/>
      <c r="G176" s="1023"/>
      <c r="H176" s="1023"/>
      <c r="I176" s="1023"/>
      <c r="J176" s="1023"/>
      <c r="K176" s="1023"/>
      <c r="L176" s="1023"/>
      <c r="M176" s="1023"/>
      <c r="N176" s="1023"/>
      <c r="O176" s="1023"/>
      <c r="P176" s="1023"/>
      <c r="Q176" s="1023"/>
      <c r="R176" s="1023"/>
      <c r="S176" s="1023"/>
      <c r="T176" s="1023"/>
      <c r="U176" s="1023"/>
      <c r="V176" s="1023"/>
    </row>
    <row r="177" spans="1:22" ht="15.95" customHeight="1">
      <c r="A177" s="1023"/>
      <c r="B177" s="1023"/>
      <c r="C177" s="1023"/>
      <c r="D177" s="1023"/>
      <c r="E177" s="1023"/>
      <c r="F177" s="1023"/>
      <c r="G177" s="1023"/>
      <c r="H177" s="1023"/>
      <c r="I177" s="1023"/>
      <c r="J177" s="1023"/>
      <c r="K177" s="1023"/>
      <c r="L177" s="1023"/>
      <c r="M177" s="1023"/>
      <c r="N177" s="1023"/>
      <c r="O177" s="1023"/>
      <c r="P177" s="1023"/>
      <c r="Q177" s="1023"/>
      <c r="R177" s="1023"/>
      <c r="S177" s="1023"/>
      <c r="T177" s="1023"/>
      <c r="U177" s="1023"/>
      <c r="V177" s="1023"/>
    </row>
    <row r="178" spans="1:22" ht="15.95" customHeight="1">
      <c r="A178" s="1023"/>
      <c r="B178" s="1023"/>
      <c r="C178" s="1023"/>
      <c r="D178" s="1023"/>
      <c r="E178" s="1023"/>
      <c r="F178" s="1023"/>
      <c r="G178" s="1023"/>
      <c r="H178" s="1023"/>
      <c r="I178" s="1023"/>
      <c r="J178" s="1023"/>
      <c r="K178" s="1023"/>
      <c r="L178" s="1023"/>
      <c r="M178" s="1023"/>
      <c r="N178" s="1023"/>
      <c r="O178" s="1023"/>
      <c r="P178" s="1023"/>
      <c r="Q178" s="1023"/>
      <c r="R178" s="1023"/>
      <c r="S178" s="1023"/>
      <c r="T178" s="1023"/>
      <c r="U178" s="1023"/>
      <c r="V178" s="1023"/>
    </row>
    <row r="179" spans="1:22" ht="15.95" customHeight="1">
      <c r="A179" s="1023"/>
      <c r="B179" s="1023"/>
      <c r="C179" s="1023"/>
      <c r="D179" s="1023"/>
      <c r="E179" s="1023"/>
      <c r="F179" s="1023"/>
      <c r="G179" s="1023"/>
      <c r="H179" s="1023"/>
      <c r="I179" s="1023"/>
      <c r="J179" s="1023"/>
      <c r="K179" s="1023"/>
      <c r="L179" s="1023"/>
      <c r="M179" s="1023"/>
      <c r="N179" s="1023"/>
      <c r="O179" s="1023"/>
      <c r="P179" s="1023"/>
      <c r="Q179" s="1023"/>
      <c r="R179" s="1023"/>
      <c r="S179" s="1023"/>
      <c r="T179" s="1023"/>
      <c r="U179" s="1023"/>
      <c r="V179" s="1023"/>
    </row>
    <row r="180" spans="1:22" ht="15.95" customHeight="1">
      <c r="A180" s="1023"/>
      <c r="B180" s="1023"/>
      <c r="C180" s="1023"/>
      <c r="D180" s="1023"/>
      <c r="E180" s="1023"/>
      <c r="F180" s="1023"/>
      <c r="G180" s="1023"/>
      <c r="H180" s="1023"/>
      <c r="I180" s="1023"/>
      <c r="J180" s="1023"/>
      <c r="K180" s="1023"/>
      <c r="L180" s="1023"/>
      <c r="M180" s="1023"/>
      <c r="N180" s="1023"/>
      <c r="O180" s="1023"/>
      <c r="P180" s="1023"/>
      <c r="Q180" s="1023"/>
      <c r="R180" s="1023"/>
      <c r="S180" s="1023"/>
      <c r="T180" s="1023"/>
      <c r="U180" s="1023"/>
      <c r="V180" s="1023"/>
    </row>
    <row r="181" spans="1:22" ht="15.95" customHeight="1">
      <c r="A181" s="1023"/>
      <c r="B181" s="1023"/>
      <c r="C181" s="1023"/>
      <c r="D181" s="1023"/>
      <c r="E181" s="1023"/>
      <c r="F181" s="1023"/>
      <c r="G181" s="1023"/>
      <c r="H181" s="1023"/>
      <c r="I181" s="1023"/>
      <c r="J181" s="1023"/>
      <c r="K181" s="1023"/>
      <c r="L181" s="1023"/>
      <c r="M181" s="1023"/>
      <c r="N181" s="1023"/>
      <c r="O181" s="1023"/>
      <c r="P181" s="1023"/>
      <c r="Q181" s="1023"/>
      <c r="R181" s="1023"/>
      <c r="S181" s="1023"/>
      <c r="T181" s="1023"/>
      <c r="U181" s="1023"/>
      <c r="V181" s="1023"/>
    </row>
    <row r="182" spans="1:22" ht="15.95" customHeight="1">
      <c r="A182" s="1023"/>
      <c r="B182" s="1023"/>
      <c r="C182" s="1023"/>
      <c r="D182" s="1023"/>
      <c r="E182" s="1023"/>
      <c r="F182" s="1023"/>
      <c r="G182" s="1023"/>
      <c r="H182" s="1023"/>
      <c r="I182" s="1023"/>
      <c r="J182" s="1023"/>
      <c r="K182" s="1023"/>
      <c r="L182" s="1023"/>
      <c r="M182" s="1023"/>
      <c r="N182" s="1023"/>
      <c r="O182" s="1023"/>
      <c r="P182" s="1023"/>
      <c r="Q182" s="1023"/>
      <c r="R182" s="1023"/>
      <c r="S182" s="1023"/>
      <c r="T182" s="1023"/>
      <c r="U182" s="1023"/>
      <c r="V182" s="1023"/>
    </row>
    <row r="183" spans="1:22" ht="15.95" customHeight="1">
      <c r="A183" s="1023"/>
      <c r="B183" s="1023"/>
      <c r="C183" s="1023"/>
      <c r="D183" s="1023"/>
      <c r="E183" s="1023"/>
      <c r="F183" s="1023"/>
      <c r="G183" s="1023"/>
      <c r="H183" s="1023"/>
      <c r="I183" s="1023"/>
      <c r="J183" s="1023"/>
      <c r="K183" s="1023"/>
      <c r="L183" s="1023"/>
      <c r="M183" s="1023"/>
      <c r="N183" s="1023"/>
      <c r="O183" s="1023"/>
      <c r="P183" s="1023"/>
      <c r="Q183" s="1023"/>
      <c r="R183" s="1023"/>
      <c r="S183" s="1023"/>
      <c r="T183" s="1023"/>
      <c r="U183" s="1023"/>
      <c r="V183" s="1023"/>
    </row>
    <row r="184" spans="1:22" ht="15.95" customHeight="1">
      <c r="A184" s="1023"/>
      <c r="B184" s="1023"/>
      <c r="C184" s="1023"/>
      <c r="D184" s="1023"/>
      <c r="E184" s="1023"/>
      <c r="F184" s="1023"/>
      <c r="G184" s="1023"/>
      <c r="H184" s="1023"/>
      <c r="I184" s="1023"/>
      <c r="J184" s="1023"/>
      <c r="K184" s="1023"/>
      <c r="L184" s="1023"/>
      <c r="M184" s="1023"/>
      <c r="N184" s="1023"/>
      <c r="O184" s="1023"/>
      <c r="P184" s="1023"/>
      <c r="Q184" s="1023"/>
      <c r="R184" s="1023"/>
      <c r="S184" s="1023"/>
      <c r="T184" s="1023"/>
      <c r="U184" s="1023"/>
      <c r="V184" s="1023"/>
    </row>
    <row r="185" spans="1:22" ht="15.95" customHeight="1">
      <c r="A185" s="1023"/>
      <c r="B185" s="1023"/>
      <c r="C185" s="1023"/>
      <c r="D185" s="1023"/>
      <c r="E185" s="1023"/>
      <c r="F185" s="1023"/>
      <c r="G185" s="1023"/>
      <c r="H185" s="1023"/>
      <c r="I185" s="1023"/>
      <c r="J185" s="1023"/>
      <c r="K185" s="1023"/>
      <c r="L185" s="1023"/>
      <c r="M185" s="1023"/>
      <c r="N185" s="1023"/>
      <c r="O185" s="1023"/>
      <c r="P185" s="1023"/>
      <c r="Q185" s="1023"/>
      <c r="R185" s="1023"/>
      <c r="S185" s="1023"/>
      <c r="T185" s="1023"/>
      <c r="U185" s="1023"/>
      <c r="V185" s="1023"/>
    </row>
    <row r="186" spans="1:22" ht="15.95" customHeight="1">
      <c r="A186" s="1023"/>
      <c r="B186" s="1023"/>
      <c r="C186" s="1023"/>
      <c r="D186" s="1023"/>
      <c r="E186" s="1023"/>
      <c r="F186" s="1023"/>
      <c r="G186" s="1023"/>
      <c r="H186" s="1023"/>
      <c r="I186" s="1023"/>
      <c r="J186" s="1023"/>
      <c r="K186" s="1023"/>
      <c r="L186" s="1023"/>
      <c r="M186" s="1023"/>
      <c r="N186" s="1023"/>
      <c r="O186" s="1023"/>
      <c r="P186" s="1023"/>
      <c r="Q186" s="1023"/>
      <c r="R186" s="1023"/>
      <c r="S186" s="1023"/>
      <c r="T186" s="1023"/>
      <c r="U186" s="1023"/>
      <c r="V186" s="1023"/>
    </row>
    <row r="187" spans="1:22" ht="15.95" customHeight="1">
      <c r="A187" s="1023"/>
      <c r="B187" s="1023"/>
      <c r="C187" s="1023"/>
      <c r="D187" s="1023"/>
      <c r="E187" s="1023"/>
      <c r="F187" s="1023"/>
      <c r="G187" s="1023"/>
      <c r="H187" s="1023"/>
      <c r="I187" s="1023"/>
      <c r="J187" s="1023"/>
      <c r="K187" s="1023"/>
      <c r="L187" s="1023"/>
      <c r="M187" s="1023"/>
      <c r="N187" s="1023"/>
      <c r="O187" s="1023"/>
      <c r="P187" s="1023"/>
      <c r="Q187" s="1023"/>
      <c r="R187" s="1023"/>
      <c r="S187" s="1023"/>
      <c r="T187" s="1023"/>
      <c r="U187" s="1023"/>
      <c r="V187" s="1023"/>
    </row>
    <row r="188" spans="1:22" ht="15.95" customHeight="1">
      <c r="A188" s="1023"/>
      <c r="B188" s="1023"/>
      <c r="C188" s="1023"/>
      <c r="D188" s="1023"/>
      <c r="E188" s="1023"/>
      <c r="F188" s="1023"/>
      <c r="G188" s="1023"/>
      <c r="H188" s="1023"/>
      <c r="I188" s="1023"/>
      <c r="J188" s="1023"/>
      <c r="K188" s="1023"/>
      <c r="L188" s="1023"/>
      <c r="M188" s="1023"/>
      <c r="N188" s="1023"/>
      <c r="O188" s="1023"/>
      <c r="P188" s="1023"/>
      <c r="Q188" s="1023"/>
      <c r="R188" s="1023"/>
      <c r="S188" s="1023"/>
      <c r="T188" s="1023"/>
      <c r="U188" s="1023"/>
      <c r="V188" s="1023"/>
    </row>
    <row r="189" spans="1:22" ht="15.95" customHeight="1">
      <c r="A189" s="1023"/>
      <c r="B189" s="1023"/>
      <c r="C189" s="1023"/>
      <c r="D189" s="1023"/>
      <c r="E189" s="1023"/>
      <c r="F189" s="1023"/>
      <c r="G189" s="1023"/>
      <c r="H189" s="1023"/>
      <c r="I189" s="1023"/>
      <c r="J189" s="1023"/>
      <c r="K189" s="1023"/>
      <c r="L189" s="1023"/>
      <c r="M189" s="1023"/>
      <c r="N189" s="1023"/>
      <c r="O189" s="1023"/>
      <c r="P189" s="1023"/>
      <c r="Q189" s="1023"/>
      <c r="R189" s="1023"/>
      <c r="S189" s="1023"/>
      <c r="T189" s="1023"/>
      <c r="U189" s="1023"/>
      <c r="V189" s="1023"/>
    </row>
    <row r="190" spans="1:22" ht="15.95" customHeight="1">
      <c r="A190" s="1023"/>
      <c r="B190" s="1023"/>
      <c r="C190" s="1023"/>
      <c r="D190" s="1023"/>
      <c r="E190" s="1023"/>
      <c r="F190" s="1023"/>
      <c r="G190" s="1023"/>
      <c r="H190" s="1023"/>
      <c r="I190" s="1023"/>
      <c r="J190" s="1023"/>
      <c r="K190" s="1023"/>
      <c r="L190" s="1023"/>
      <c r="M190" s="1023"/>
      <c r="N190" s="1023"/>
      <c r="O190" s="1023"/>
      <c r="P190" s="1023"/>
      <c r="Q190" s="1023"/>
      <c r="R190" s="1023"/>
      <c r="S190" s="1023"/>
      <c r="T190" s="1023"/>
      <c r="U190" s="1023"/>
      <c r="V190" s="1023"/>
    </row>
    <row r="191" spans="1:22" ht="15.95" customHeight="1">
      <c r="A191" s="1023"/>
      <c r="B191" s="1023"/>
      <c r="C191" s="1023"/>
      <c r="D191" s="1023"/>
      <c r="E191" s="1023"/>
      <c r="F191" s="1023"/>
      <c r="G191" s="1023"/>
      <c r="H191" s="1023"/>
      <c r="I191" s="1023"/>
      <c r="J191" s="1023"/>
      <c r="K191" s="1023"/>
      <c r="L191" s="1023"/>
      <c r="M191" s="1023"/>
      <c r="N191" s="1023"/>
      <c r="O191" s="1023"/>
      <c r="P191" s="1023"/>
      <c r="Q191" s="1023"/>
      <c r="R191" s="1023"/>
      <c r="S191" s="1023"/>
      <c r="T191" s="1023"/>
      <c r="U191" s="1023"/>
      <c r="V191" s="1023"/>
    </row>
    <row r="192" spans="1:22" ht="15.95" customHeight="1">
      <c r="A192" s="1023"/>
      <c r="B192" s="1023"/>
      <c r="C192" s="1023"/>
      <c r="D192" s="1023"/>
      <c r="E192" s="1023"/>
      <c r="F192" s="1023"/>
      <c r="G192" s="1023"/>
      <c r="H192" s="1023"/>
      <c r="I192" s="1023"/>
      <c r="J192" s="1023"/>
      <c r="K192" s="1023"/>
      <c r="L192" s="1023"/>
      <c r="M192" s="1023"/>
      <c r="N192" s="1023"/>
      <c r="O192" s="1023"/>
      <c r="P192" s="1023"/>
      <c r="Q192" s="1023"/>
      <c r="R192" s="1023"/>
      <c r="S192" s="1023"/>
      <c r="T192" s="1023"/>
      <c r="U192" s="1023"/>
      <c r="V192" s="1023"/>
    </row>
    <row r="193" spans="1:22" ht="15.95" customHeight="1">
      <c r="A193" s="1023"/>
      <c r="B193" s="1023"/>
      <c r="C193" s="1023"/>
      <c r="D193" s="1023"/>
      <c r="E193" s="1023"/>
      <c r="F193" s="1023"/>
      <c r="G193" s="1023"/>
      <c r="H193" s="1023"/>
      <c r="I193" s="1023"/>
      <c r="J193" s="1023"/>
      <c r="K193" s="1023"/>
      <c r="L193" s="1023"/>
      <c r="M193" s="1023"/>
      <c r="N193" s="1023"/>
      <c r="O193" s="1023"/>
      <c r="P193" s="1023"/>
      <c r="Q193" s="1023"/>
      <c r="R193" s="1023"/>
      <c r="S193" s="1023"/>
      <c r="T193" s="1023"/>
      <c r="U193" s="1023"/>
      <c r="V193" s="1023"/>
    </row>
    <row r="194" spans="1:22" ht="15.95" customHeight="1">
      <c r="A194" s="1023"/>
      <c r="B194" s="1023"/>
      <c r="C194" s="1023"/>
      <c r="D194" s="1023"/>
      <c r="E194" s="1023"/>
      <c r="F194" s="1023"/>
      <c r="G194" s="1023"/>
      <c r="H194" s="1023"/>
      <c r="I194" s="1023"/>
      <c r="J194" s="1023"/>
      <c r="K194" s="1023"/>
      <c r="L194" s="1023"/>
      <c r="M194" s="1023"/>
      <c r="N194" s="1023"/>
      <c r="O194" s="1023"/>
      <c r="P194" s="1023"/>
      <c r="Q194" s="1023"/>
      <c r="R194" s="1023"/>
      <c r="S194" s="1023"/>
      <c r="T194" s="1023"/>
      <c r="U194" s="1023"/>
      <c r="V194" s="1023"/>
    </row>
    <row r="195" spans="1:22" ht="15.95" customHeight="1">
      <c r="A195" s="1023"/>
      <c r="B195" s="1023"/>
      <c r="C195" s="1023"/>
      <c r="D195" s="1023"/>
      <c r="E195" s="1023"/>
      <c r="F195" s="1023"/>
      <c r="G195" s="1023"/>
      <c r="H195" s="1023"/>
      <c r="I195" s="1023"/>
      <c r="J195" s="1023"/>
      <c r="K195" s="1023"/>
      <c r="L195" s="1023"/>
      <c r="M195" s="1023"/>
      <c r="N195" s="1023"/>
      <c r="O195" s="1023"/>
      <c r="P195" s="1023"/>
      <c r="Q195" s="1023"/>
      <c r="R195" s="1023"/>
      <c r="S195" s="1023"/>
      <c r="T195" s="1023"/>
      <c r="U195" s="1023"/>
      <c r="V195" s="1023"/>
    </row>
    <row r="196" spans="1:22" ht="15.95" customHeight="1">
      <c r="A196" s="1023"/>
      <c r="B196" s="1023"/>
      <c r="C196" s="1023"/>
      <c r="D196" s="1023"/>
      <c r="E196" s="1023"/>
      <c r="F196" s="1023"/>
      <c r="G196" s="1023"/>
      <c r="H196" s="1023"/>
      <c r="I196" s="1023"/>
      <c r="J196" s="1023"/>
      <c r="K196" s="1023"/>
      <c r="L196" s="1023"/>
      <c r="M196" s="1023"/>
      <c r="N196" s="1023"/>
      <c r="O196" s="1023"/>
      <c r="P196" s="1023"/>
      <c r="Q196" s="1023"/>
      <c r="R196" s="1023"/>
      <c r="S196" s="1023"/>
      <c r="T196" s="1023"/>
      <c r="U196" s="1023"/>
      <c r="V196" s="1023"/>
    </row>
    <row r="197" spans="1:22" ht="15.95" customHeight="1">
      <c r="A197" s="1023"/>
      <c r="B197" s="1023"/>
      <c r="C197" s="1023"/>
      <c r="D197" s="1023"/>
      <c r="E197" s="1023"/>
      <c r="F197" s="1023"/>
      <c r="G197" s="1023"/>
      <c r="H197" s="1023"/>
      <c r="I197" s="1023"/>
      <c r="J197" s="1023"/>
      <c r="K197" s="1023"/>
      <c r="L197" s="1023"/>
      <c r="M197" s="1023"/>
      <c r="N197" s="1023"/>
      <c r="O197" s="1023"/>
      <c r="P197" s="1023"/>
      <c r="Q197" s="1023"/>
      <c r="R197" s="1023"/>
      <c r="S197" s="1023"/>
      <c r="T197" s="1023"/>
      <c r="U197" s="1023"/>
      <c r="V197" s="1023"/>
    </row>
    <row r="198" spans="1:22" ht="15.95" customHeight="1">
      <c r="A198" s="1023"/>
      <c r="B198" s="1023"/>
      <c r="C198" s="1023"/>
      <c r="D198" s="1023"/>
      <c r="E198" s="1023"/>
      <c r="F198" s="1023"/>
      <c r="G198" s="1023"/>
      <c r="H198" s="1023"/>
      <c r="I198" s="1023"/>
      <c r="J198" s="1023"/>
      <c r="K198" s="1023"/>
      <c r="L198" s="1023"/>
      <c r="M198" s="1023"/>
      <c r="N198" s="1023"/>
      <c r="O198" s="1023"/>
      <c r="P198" s="1023"/>
      <c r="Q198" s="1023"/>
      <c r="R198" s="1023"/>
      <c r="S198" s="1023"/>
      <c r="T198" s="1023"/>
      <c r="U198" s="1023"/>
      <c r="V198" s="1023"/>
    </row>
    <row r="199" spans="1:22" ht="15.95" customHeight="1">
      <c r="A199" s="1023"/>
      <c r="B199" s="1023"/>
      <c r="C199" s="1023"/>
      <c r="D199" s="1023"/>
      <c r="E199" s="1023"/>
      <c r="F199" s="1023"/>
      <c r="G199" s="1023"/>
      <c r="H199" s="1023"/>
      <c r="I199" s="1023"/>
      <c r="J199" s="1023"/>
      <c r="K199" s="1023"/>
      <c r="L199" s="1023"/>
      <c r="M199" s="1023"/>
      <c r="N199" s="1023"/>
      <c r="O199" s="1023"/>
      <c r="P199" s="1023"/>
      <c r="Q199" s="1023"/>
      <c r="R199" s="1023"/>
      <c r="S199" s="1023"/>
      <c r="T199" s="1023"/>
      <c r="U199" s="1023"/>
      <c r="V199" s="1023"/>
    </row>
    <row r="200" spans="1:22" ht="15.95" customHeight="1">
      <c r="A200" s="1023"/>
      <c r="B200" s="1023"/>
      <c r="C200" s="1023"/>
      <c r="D200" s="1023"/>
      <c r="E200" s="1023"/>
      <c r="F200" s="1023"/>
      <c r="G200" s="1023"/>
      <c r="H200" s="1023"/>
      <c r="I200" s="1023"/>
      <c r="J200" s="1023"/>
      <c r="K200" s="1023"/>
      <c r="L200" s="1023"/>
      <c r="M200" s="1023"/>
      <c r="N200" s="1023"/>
      <c r="O200" s="1023"/>
      <c r="P200" s="1023"/>
      <c r="Q200" s="1023"/>
      <c r="R200" s="1023"/>
      <c r="S200" s="1023"/>
      <c r="T200" s="1023"/>
      <c r="U200" s="1023"/>
      <c r="V200" s="1023"/>
    </row>
    <row r="201" spans="1:22" ht="15.95" customHeight="1">
      <c r="A201" s="1023"/>
      <c r="B201" s="1023"/>
      <c r="C201" s="1023"/>
      <c r="D201" s="1023"/>
      <c r="E201" s="1023"/>
      <c r="F201" s="1023"/>
      <c r="G201" s="1023"/>
      <c r="H201" s="1023"/>
      <c r="I201" s="1023"/>
      <c r="J201" s="1023"/>
      <c r="K201" s="1023"/>
      <c r="L201" s="1023"/>
      <c r="M201" s="1023"/>
      <c r="N201" s="1023"/>
      <c r="O201" s="1023"/>
      <c r="P201" s="1023"/>
      <c r="Q201" s="1023"/>
      <c r="R201" s="1023"/>
      <c r="S201" s="1023"/>
      <c r="T201" s="1023"/>
      <c r="U201" s="1023"/>
      <c r="V201" s="1023"/>
    </row>
    <row r="202" spans="1:22" ht="15.95" customHeight="1">
      <c r="A202" s="1023"/>
      <c r="B202" s="1023"/>
      <c r="C202" s="1023"/>
      <c r="D202" s="1023"/>
      <c r="E202" s="1023"/>
      <c r="F202" s="1023"/>
      <c r="G202" s="1023"/>
      <c r="H202" s="1023"/>
      <c r="I202" s="1023"/>
      <c r="J202" s="1023"/>
      <c r="K202" s="1023"/>
      <c r="L202" s="1023"/>
      <c r="M202" s="1023"/>
      <c r="N202" s="1023"/>
      <c r="O202" s="1023"/>
      <c r="P202" s="1023"/>
      <c r="Q202" s="1023"/>
      <c r="R202" s="1023"/>
      <c r="S202" s="1023"/>
      <c r="T202" s="1023"/>
      <c r="U202" s="1023"/>
      <c r="V202" s="1023"/>
    </row>
    <row r="203" spans="1:22" ht="15.95" customHeight="1">
      <c r="A203" s="1023"/>
      <c r="B203" s="1023"/>
      <c r="C203" s="1023"/>
      <c r="D203" s="1023"/>
      <c r="E203" s="1023"/>
      <c r="F203" s="1023"/>
      <c r="G203" s="1023"/>
      <c r="H203" s="1023"/>
      <c r="I203" s="1023"/>
      <c r="J203" s="1023"/>
      <c r="K203" s="1023"/>
      <c r="L203" s="1023"/>
      <c r="M203" s="1023"/>
      <c r="N203" s="1023"/>
      <c r="O203" s="1023"/>
      <c r="P203" s="1023"/>
      <c r="Q203" s="1023"/>
      <c r="R203" s="1023"/>
      <c r="S203" s="1023"/>
      <c r="T203" s="1023"/>
      <c r="U203" s="1023"/>
      <c r="V203" s="1023"/>
    </row>
    <row r="204" spans="1:22" ht="15.95" customHeight="1">
      <c r="A204" s="1023"/>
      <c r="B204" s="1023"/>
      <c r="C204" s="1023"/>
      <c r="D204" s="1023"/>
      <c r="E204" s="1023"/>
      <c r="F204" s="1023"/>
      <c r="G204" s="1023"/>
      <c r="H204" s="1023"/>
      <c r="I204" s="1023"/>
      <c r="J204" s="1023"/>
      <c r="K204" s="1023"/>
      <c r="L204" s="1023"/>
      <c r="M204" s="1023"/>
      <c r="N204" s="1023"/>
      <c r="O204" s="1023"/>
      <c r="P204" s="1023"/>
      <c r="Q204" s="1023"/>
      <c r="R204" s="1023"/>
      <c r="S204" s="1023"/>
      <c r="T204" s="1023"/>
      <c r="U204" s="1023"/>
      <c r="V204" s="1023"/>
    </row>
    <row r="205" spans="1:22" ht="15.95" customHeight="1">
      <c r="A205" s="1023"/>
      <c r="B205" s="1023"/>
      <c r="C205" s="1023"/>
      <c r="D205" s="1023"/>
      <c r="E205" s="1023"/>
      <c r="F205" s="1023"/>
      <c r="G205" s="1023"/>
      <c r="H205" s="1023"/>
      <c r="I205" s="1023"/>
      <c r="J205" s="1023"/>
      <c r="K205" s="1023"/>
      <c r="L205" s="1023"/>
      <c r="M205" s="1023"/>
      <c r="N205" s="1023"/>
      <c r="O205" s="1023"/>
      <c r="P205" s="1023"/>
      <c r="Q205" s="1023"/>
      <c r="R205" s="1023"/>
      <c r="S205" s="1023"/>
      <c r="T205" s="1023"/>
      <c r="U205" s="1023"/>
      <c r="V205" s="1023"/>
    </row>
    <row r="206" spans="1:22" ht="15.95" customHeight="1">
      <c r="A206" s="1023"/>
      <c r="B206" s="1023"/>
      <c r="C206" s="1023"/>
      <c r="D206" s="1023"/>
      <c r="E206" s="1023"/>
      <c r="F206" s="1023"/>
      <c r="G206" s="1023"/>
      <c r="H206" s="1023"/>
      <c r="I206" s="1023"/>
      <c r="J206" s="1023"/>
      <c r="K206" s="1023"/>
      <c r="L206" s="1023"/>
      <c r="M206" s="1023"/>
      <c r="N206" s="1023"/>
      <c r="O206" s="1023"/>
      <c r="P206" s="1023"/>
      <c r="Q206" s="1023"/>
      <c r="R206" s="1023"/>
      <c r="S206" s="1023"/>
      <c r="T206" s="1023"/>
      <c r="U206" s="1023"/>
      <c r="V206" s="1023"/>
    </row>
    <row r="207" spans="1:22" ht="15.95" customHeight="1">
      <c r="A207" s="1023"/>
      <c r="B207" s="1023"/>
      <c r="C207" s="1023"/>
      <c r="D207" s="1023"/>
      <c r="E207" s="1023"/>
      <c r="F207" s="1023"/>
      <c r="G207" s="1023"/>
      <c r="H207" s="1023"/>
      <c r="I207" s="1023"/>
      <c r="J207" s="1023"/>
      <c r="K207" s="1023"/>
      <c r="L207" s="1023"/>
      <c r="M207" s="1023"/>
      <c r="N207" s="1023"/>
      <c r="O207" s="1023"/>
      <c r="P207" s="1023"/>
      <c r="Q207" s="1023"/>
      <c r="R207" s="1023"/>
      <c r="S207" s="1023"/>
      <c r="T207" s="1023"/>
      <c r="U207" s="1023"/>
      <c r="V207" s="1023"/>
    </row>
    <row r="208" spans="1:22" ht="15.95" customHeight="1">
      <c r="A208" s="1023"/>
      <c r="B208" s="1023"/>
      <c r="C208" s="1023"/>
      <c r="D208" s="1023"/>
      <c r="E208" s="1023"/>
      <c r="F208" s="1023"/>
      <c r="G208" s="1023"/>
      <c r="H208" s="1023"/>
      <c r="I208" s="1023"/>
      <c r="J208" s="1023"/>
      <c r="K208" s="1023"/>
      <c r="L208" s="1023"/>
      <c r="M208" s="1023"/>
      <c r="N208" s="1023"/>
      <c r="O208" s="1023"/>
      <c r="P208" s="1023"/>
      <c r="Q208" s="1023"/>
      <c r="R208" s="1023"/>
      <c r="S208" s="1023"/>
      <c r="T208" s="1023"/>
      <c r="U208" s="1023"/>
      <c r="V208" s="1023"/>
    </row>
  </sheetData>
  <mergeCells count="65">
    <mergeCell ref="A54:B54"/>
    <mergeCell ref="N54:O54"/>
    <mergeCell ref="A55:B55"/>
    <mergeCell ref="N55:O55"/>
    <mergeCell ref="A56:B56"/>
    <mergeCell ref="N56:O56"/>
    <mergeCell ref="A51:B51"/>
    <mergeCell ref="N51:O51"/>
    <mergeCell ref="A52:B52"/>
    <mergeCell ref="N52:O52"/>
    <mergeCell ref="A53:B53"/>
    <mergeCell ref="N53:O53"/>
    <mergeCell ref="A48:B48"/>
    <mergeCell ref="N48:O48"/>
    <mergeCell ref="A49:B49"/>
    <mergeCell ref="N49:O49"/>
    <mergeCell ref="A50:B50"/>
    <mergeCell ref="N50:O50"/>
    <mergeCell ref="A45:B45"/>
    <mergeCell ref="N45:O45"/>
    <mergeCell ref="A46:B46"/>
    <mergeCell ref="N46:O46"/>
    <mergeCell ref="A47:B47"/>
    <mergeCell ref="N47:O47"/>
    <mergeCell ref="A40:B40"/>
    <mergeCell ref="N40:O40"/>
    <mergeCell ref="A41:B41"/>
    <mergeCell ref="N41:O41"/>
    <mergeCell ref="A44:B44"/>
    <mergeCell ref="N44:O44"/>
    <mergeCell ref="A29:A33"/>
    <mergeCell ref="N29:N33"/>
    <mergeCell ref="A34:A38"/>
    <mergeCell ref="N34:N38"/>
    <mergeCell ref="A39:B39"/>
    <mergeCell ref="N39:O39"/>
    <mergeCell ref="A14:A18"/>
    <mergeCell ref="N14:N18"/>
    <mergeCell ref="A19:A23"/>
    <mergeCell ref="N19:N23"/>
    <mergeCell ref="A24:A28"/>
    <mergeCell ref="N24:N28"/>
    <mergeCell ref="T2:T3"/>
    <mergeCell ref="U2:U3"/>
    <mergeCell ref="V2:V3"/>
    <mergeCell ref="A4:A8"/>
    <mergeCell ref="N4:N8"/>
    <mergeCell ref="A9:A13"/>
    <mergeCell ref="N9:N13"/>
    <mergeCell ref="K2:K3"/>
    <mergeCell ref="L2:L3"/>
    <mergeCell ref="P2:P3"/>
    <mergeCell ref="Q2:Q3"/>
    <mergeCell ref="R2:R3"/>
    <mergeCell ref="S2:S3"/>
    <mergeCell ref="H1:L1"/>
    <mergeCell ref="R1:V1"/>
    <mergeCell ref="C2:C3"/>
    <mergeCell ref="D2:D3"/>
    <mergeCell ref="E2:E3"/>
    <mergeCell ref="F2:F3"/>
    <mergeCell ref="G2:G3"/>
    <mergeCell ref="H2:H3"/>
    <mergeCell ref="I2:I3"/>
    <mergeCell ref="J2:J3"/>
  </mergeCells>
  <phoneticPr fontId="3"/>
  <pageMargins left="1.1023622047244095" right="0.39370078740157483" top="0.59055118110236227" bottom="0.39370078740157483" header="0.51181102362204722" footer="0.51181102362204722"/>
  <pageSetup paperSize="8" scale="81" orientation="landscape" blackAndWhite="1"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4CA27-F998-4557-AFA4-2549B4A60BB7}">
  <sheetPr>
    <tabColor rgb="FFFFC000"/>
  </sheetPr>
  <dimension ref="A1:Z44"/>
  <sheetViews>
    <sheetView view="pageBreakPreview" zoomScaleNormal="100" zoomScaleSheetLayoutView="100" workbookViewId="0">
      <selection sqref="A1:G1"/>
    </sheetView>
  </sheetViews>
  <sheetFormatPr defaultRowHeight="13.5"/>
  <cols>
    <col min="1" max="3" width="4.25" style="1085" customWidth="1"/>
    <col min="4" max="4" width="5.625" style="1085" customWidth="1"/>
    <col min="5" max="8" width="4.25" style="1085" customWidth="1"/>
    <col min="9" max="9" width="4.25" style="924" customWidth="1"/>
    <col min="10" max="20" width="4.25" style="1085" customWidth="1"/>
    <col min="21" max="21" width="3.375" style="1085" customWidth="1"/>
    <col min="22" max="26" width="5.25" style="1085" customWidth="1"/>
    <col min="27" max="27" width="6.375" style="1085" customWidth="1"/>
    <col min="28" max="256" width="9" style="1085"/>
    <col min="257" max="259" width="4.25" style="1085" customWidth="1"/>
    <col min="260" max="260" width="5.625" style="1085" customWidth="1"/>
    <col min="261" max="276" width="4.25" style="1085" customWidth="1"/>
    <col min="277" max="277" width="3.375" style="1085" customWidth="1"/>
    <col min="278" max="282" width="5.25" style="1085" customWidth="1"/>
    <col min="283" max="283" width="6.375" style="1085" customWidth="1"/>
    <col min="284" max="512" width="9" style="1085"/>
    <col min="513" max="515" width="4.25" style="1085" customWidth="1"/>
    <col min="516" max="516" width="5.625" style="1085" customWidth="1"/>
    <col min="517" max="532" width="4.25" style="1085" customWidth="1"/>
    <col min="533" max="533" width="3.375" style="1085" customWidth="1"/>
    <col min="534" max="538" width="5.25" style="1085" customWidth="1"/>
    <col min="539" max="539" width="6.375" style="1085" customWidth="1"/>
    <col min="540" max="768" width="9" style="1085"/>
    <col min="769" max="771" width="4.25" style="1085" customWidth="1"/>
    <col min="772" max="772" width="5.625" style="1085" customWidth="1"/>
    <col min="773" max="788" width="4.25" style="1085" customWidth="1"/>
    <col min="789" max="789" width="3.375" style="1085" customWidth="1"/>
    <col min="790" max="794" width="5.25" style="1085" customWidth="1"/>
    <col min="795" max="795" width="6.375" style="1085" customWidth="1"/>
    <col min="796" max="1024" width="9" style="1085"/>
    <col min="1025" max="1027" width="4.25" style="1085" customWidth="1"/>
    <col min="1028" max="1028" width="5.625" style="1085" customWidth="1"/>
    <col min="1029" max="1044" width="4.25" style="1085" customWidth="1"/>
    <col min="1045" max="1045" width="3.375" style="1085" customWidth="1"/>
    <col min="1046" max="1050" width="5.25" style="1085" customWidth="1"/>
    <col min="1051" max="1051" width="6.375" style="1085" customWidth="1"/>
    <col min="1052" max="1280" width="9" style="1085"/>
    <col min="1281" max="1283" width="4.25" style="1085" customWidth="1"/>
    <col min="1284" max="1284" width="5.625" style="1085" customWidth="1"/>
    <col min="1285" max="1300" width="4.25" style="1085" customWidth="1"/>
    <col min="1301" max="1301" width="3.375" style="1085" customWidth="1"/>
    <col min="1302" max="1306" width="5.25" style="1085" customWidth="1"/>
    <col min="1307" max="1307" width="6.375" style="1085" customWidth="1"/>
    <col min="1308" max="1536" width="9" style="1085"/>
    <col min="1537" max="1539" width="4.25" style="1085" customWidth="1"/>
    <col min="1540" max="1540" width="5.625" style="1085" customWidth="1"/>
    <col min="1541" max="1556" width="4.25" style="1085" customWidth="1"/>
    <col min="1557" max="1557" width="3.375" style="1085" customWidth="1"/>
    <col min="1558" max="1562" width="5.25" style="1085" customWidth="1"/>
    <col min="1563" max="1563" width="6.375" style="1085" customWidth="1"/>
    <col min="1564" max="1792" width="9" style="1085"/>
    <col min="1793" max="1795" width="4.25" style="1085" customWidth="1"/>
    <col min="1796" max="1796" width="5.625" style="1085" customWidth="1"/>
    <col min="1797" max="1812" width="4.25" style="1085" customWidth="1"/>
    <col min="1813" max="1813" width="3.375" style="1085" customWidth="1"/>
    <col min="1814" max="1818" width="5.25" style="1085" customWidth="1"/>
    <col min="1819" max="1819" width="6.375" style="1085" customWidth="1"/>
    <col min="1820" max="2048" width="9" style="1085"/>
    <col min="2049" max="2051" width="4.25" style="1085" customWidth="1"/>
    <col min="2052" max="2052" width="5.625" style="1085" customWidth="1"/>
    <col min="2053" max="2068" width="4.25" style="1085" customWidth="1"/>
    <col min="2069" max="2069" width="3.375" style="1085" customWidth="1"/>
    <col min="2070" max="2074" width="5.25" style="1085" customWidth="1"/>
    <col min="2075" max="2075" width="6.375" style="1085" customWidth="1"/>
    <col min="2076" max="2304" width="9" style="1085"/>
    <col min="2305" max="2307" width="4.25" style="1085" customWidth="1"/>
    <col min="2308" max="2308" width="5.625" style="1085" customWidth="1"/>
    <col min="2309" max="2324" width="4.25" style="1085" customWidth="1"/>
    <col min="2325" max="2325" width="3.375" style="1085" customWidth="1"/>
    <col min="2326" max="2330" width="5.25" style="1085" customWidth="1"/>
    <col min="2331" max="2331" width="6.375" style="1085" customWidth="1"/>
    <col min="2332" max="2560" width="9" style="1085"/>
    <col min="2561" max="2563" width="4.25" style="1085" customWidth="1"/>
    <col min="2564" max="2564" width="5.625" style="1085" customWidth="1"/>
    <col min="2565" max="2580" width="4.25" style="1085" customWidth="1"/>
    <col min="2581" max="2581" width="3.375" style="1085" customWidth="1"/>
    <col min="2582" max="2586" width="5.25" style="1085" customWidth="1"/>
    <col min="2587" max="2587" width="6.375" style="1085" customWidth="1"/>
    <col min="2588" max="2816" width="9" style="1085"/>
    <col min="2817" max="2819" width="4.25" style="1085" customWidth="1"/>
    <col min="2820" max="2820" width="5.625" style="1085" customWidth="1"/>
    <col min="2821" max="2836" width="4.25" style="1085" customWidth="1"/>
    <col min="2837" max="2837" width="3.375" style="1085" customWidth="1"/>
    <col min="2838" max="2842" width="5.25" style="1085" customWidth="1"/>
    <col min="2843" max="2843" width="6.375" style="1085" customWidth="1"/>
    <col min="2844" max="3072" width="9" style="1085"/>
    <col min="3073" max="3075" width="4.25" style="1085" customWidth="1"/>
    <col min="3076" max="3076" width="5.625" style="1085" customWidth="1"/>
    <col min="3077" max="3092" width="4.25" style="1085" customWidth="1"/>
    <col min="3093" max="3093" width="3.375" style="1085" customWidth="1"/>
    <col min="3094" max="3098" width="5.25" style="1085" customWidth="1"/>
    <col min="3099" max="3099" width="6.375" style="1085" customWidth="1"/>
    <col min="3100" max="3328" width="9" style="1085"/>
    <col min="3329" max="3331" width="4.25" style="1085" customWidth="1"/>
    <col min="3332" max="3332" width="5.625" style="1085" customWidth="1"/>
    <col min="3333" max="3348" width="4.25" style="1085" customWidth="1"/>
    <col min="3349" max="3349" width="3.375" style="1085" customWidth="1"/>
    <col min="3350" max="3354" width="5.25" style="1085" customWidth="1"/>
    <col min="3355" max="3355" width="6.375" style="1085" customWidth="1"/>
    <col min="3356" max="3584" width="9" style="1085"/>
    <col min="3585" max="3587" width="4.25" style="1085" customWidth="1"/>
    <col min="3588" max="3588" width="5.625" style="1085" customWidth="1"/>
    <col min="3589" max="3604" width="4.25" style="1085" customWidth="1"/>
    <col min="3605" max="3605" width="3.375" style="1085" customWidth="1"/>
    <col min="3606" max="3610" width="5.25" style="1085" customWidth="1"/>
    <col min="3611" max="3611" width="6.375" style="1085" customWidth="1"/>
    <col min="3612" max="3840" width="9" style="1085"/>
    <col min="3841" max="3843" width="4.25" style="1085" customWidth="1"/>
    <col min="3844" max="3844" width="5.625" style="1085" customWidth="1"/>
    <col min="3845" max="3860" width="4.25" style="1085" customWidth="1"/>
    <col min="3861" max="3861" width="3.375" style="1085" customWidth="1"/>
    <col min="3862" max="3866" width="5.25" style="1085" customWidth="1"/>
    <col min="3867" max="3867" width="6.375" style="1085" customWidth="1"/>
    <col min="3868" max="4096" width="9" style="1085"/>
    <col min="4097" max="4099" width="4.25" style="1085" customWidth="1"/>
    <col min="4100" max="4100" width="5.625" style="1085" customWidth="1"/>
    <col min="4101" max="4116" width="4.25" style="1085" customWidth="1"/>
    <col min="4117" max="4117" width="3.375" style="1085" customWidth="1"/>
    <col min="4118" max="4122" width="5.25" style="1085" customWidth="1"/>
    <col min="4123" max="4123" width="6.375" style="1085" customWidth="1"/>
    <col min="4124" max="4352" width="9" style="1085"/>
    <col min="4353" max="4355" width="4.25" style="1085" customWidth="1"/>
    <col min="4356" max="4356" width="5.625" style="1085" customWidth="1"/>
    <col min="4357" max="4372" width="4.25" style="1085" customWidth="1"/>
    <col min="4373" max="4373" width="3.375" style="1085" customWidth="1"/>
    <col min="4374" max="4378" width="5.25" style="1085" customWidth="1"/>
    <col min="4379" max="4379" width="6.375" style="1085" customWidth="1"/>
    <col min="4380" max="4608" width="9" style="1085"/>
    <col min="4609" max="4611" width="4.25" style="1085" customWidth="1"/>
    <col min="4612" max="4612" width="5.625" style="1085" customWidth="1"/>
    <col min="4613" max="4628" width="4.25" style="1085" customWidth="1"/>
    <col min="4629" max="4629" width="3.375" style="1085" customWidth="1"/>
    <col min="4630" max="4634" width="5.25" style="1085" customWidth="1"/>
    <col min="4635" max="4635" width="6.375" style="1085" customWidth="1"/>
    <col min="4636" max="4864" width="9" style="1085"/>
    <col min="4865" max="4867" width="4.25" style="1085" customWidth="1"/>
    <col min="4868" max="4868" width="5.625" style="1085" customWidth="1"/>
    <col min="4869" max="4884" width="4.25" style="1085" customWidth="1"/>
    <col min="4885" max="4885" width="3.375" style="1085" customWidth="1"/>
    <col min="4886" max="4890" width="5.25" style="1085" customWidth="1"/>
    <col min="4891" max="4891" width="6.375" style="1085" customWidth="1"/>
    <col min="4892" max="5120" width="9" style="1085"/>
    <col min="5121" max="5123" width="4.25" style="1085" customWidth="1"/>
    <col min="5124" max="5124" width="5.625" style="1085" customWidth="1"/>
    <col min="5125" max="5140" width="4.25" style="1085" customWidth="1"/>
    <col min="5141" max="5141" width="3.375" style="1085" customWidth="1"/>
    <col min="5142" max="5146" width="5.25" style="1085" customWidth="1"/>
    <col min="5147" max="5147" width="6.375" style="1085" customWidth="1"/>
    <col min="5148" max="5376" width="9" style="1085"/>
    <col min="5377" max="5379" width="4.25" style="1085" customWidth="1"/>
    <col min="5380" max="5380" width="5.625" style="1085" customWidth="1"/>
    <col min="5381" max="5396" width="4.25" style="1085" customWidth="1"/>
    <col min="5397" max="5397" width="3.375" style="1085" customWidth="1"/>
    <col min="5398" max="5402" width="5.25" style="1085" customWidth="1"/>
    <col min="5403" max="5403" width="6.375" style="1085" customWidth="1"/>
    <col min="5404" max="5632" width="9" style="1085"/>
    <col min="5633" max="5635" width="4.25" style="1085" customWidth="1"/>
    <col min="5636" max="5636" width="5.625" style="1085" customWidth="1"/>
    <col min="5637" max="5652" width="4.25" style="1085" customWidth="1"/>
    <col min="5653" max="5653" width="3.375" style="1085" customWidth="1"/>
    <col min="5654" max="5658" width="5.25" style="1085" customWidth="1"/>
    <col min="5659" max="5659" width="6.375" style="1085" customWidth="1"/>
    <col min="5660" max="5888" width="9" style="1085"/>
    <col min="5889" max="5891" width="4.25" style="1085" customWidth="1"/>
    <col min="5892" max="5892" width="5.625" style="1085" customWidth="1"/>
    <col min="5893" max="5908" width="4.25" style="1085" customWidth="1"/>
    <col min="5909" max="5909" width="3.375" style="1085" customWidth="1"/>
    <col min="5910" max="5914" width="5.25" style="1085" customWidth="1"/>
    <col min="5915" max="5915" width="6.375" style="1085" customWidth="1"/>
    <col min="5916" max="6144" width="9" style="1085"/>
    <col min="6145" max="6147" width="4.25" style="1085" customWidth="1"/>
    <col min="6148" max="6148" width="5.625" style="1085" customWidth="1"/>
    <col min="6149" max="6164" width="4.25" style="1085" customWidth="1"/>
    <col min="6165" max="6165" width="3.375" style="1085" customWidth="1"/>
    <col min="6166" max="6170" width="5.25" style="1085" customWidth="1"/>
    <col min="6171" max="6171" width="6.375" style="1085" customWidth="1"/>
    <col min="6172" max="6400" width="9" style="1085"/>
    <col min="6401" max="6403" width="4.25" style="1085" customWidth="1"/>
    <col min="6404" max="6404" width="5.625" style="1085" customWidth="1"/>
    <col min="6405" max="6420" width="4.25" style="1085" customWidth="1"/>
    <col min="6421" max="6421" width="3.375" style="1085" customWidth="1"/>
    <col min="6422" max="6426" width="5.25" style="1085" customWidth="1"/>
    <col min="6427" max="6427" width="6.375" style="1085" customWidth="1"/>
    <col min="6428" max="6656" width="9" style="1085"/>
    <col min="6657" max="6659" width="4.25" style="1085" customWidth="1"/>
    <col min="6660" max="6660" width="5.625" style="1085" customWidth="1"/>
    <col min="6661" max="6676" width="4.25" style="1085" customWidth="1"/>
    <col min="6677" max="6677" width="3.375" style="1085" customWidth="1"/>
    <col min="6678" max="6682" width="5.25" style="1085" customWidth="1"/>
    <col min="6683" max="6683" width="6.375" style="1085" customWidth="1"/>
    <col min="6684" max="6912" width="9" style="1085"/>
    <col min="6913" max="6915" width="4.25" style="1085" customWidth="1"/>
    <col min="6916" max="6916" width="5.625" style="1085" customWidth="1"/>
    <col min="6917" max="6932" width="4.25" style="1085" customWidth="1"/>
    <col min="6933" max="6933" width="3.375" style="1085" customWidth="1"/>
    <col min="6934" max="6938" width="5.25" style="1085" customWidth="1"/>
    <col min="6939" max="6939" width="6.375" style="1085" customWidth="1"/>
    <col min="6940" max="7168" width="9" style="1085"/>
    <col min="7169" max="7171" width="4.25" style="1085" customWidth="1"/>
    <col min="7172" max="7172" width="5.625" style="1085" customWidth="1"/>
    <col min="7173" max="7188" width="4.25" style="1085" customWidth="1"/>
    <col min="7189" max="7189" width="3.375" style="1085" customWidth="1"/>
    <col min="7190" max="7194" width="5.25" style="1085" customWidth="1"/>
    <col min="7195" max="7195" width="6.375" style="1085" customWidth="1"/>
    <col min="7196" max="7424" width="9" style="1085"/>
    <col min="7425" max="7427" width="4.25" style="1085" customWidth="1"/>
    <col min="7428" max="7428" width="5.625" style="1085" customWidth="1"/>
    <col min="7429" max="7444" width="4.25" style="1085" customWidth="1"/>
    <col min="7445" max="7445" width="3.375" style="1085" customWidth="1"/>
    <col min="7446" max="7450" width="5.25" style="1085" customWidth="1"/>
    <col min="7451" max="7451" width="6.375" style="1085" customWidth="1"/>
    <col min="7452" max="7680" width="9" style="1085"/>
    <col min="7681" max="7683" width="4.25" style="1085" customWidth="1"/>
    <col min="7684" max="7684" width="5.625" style="1085" customWidth="1"/>
    <col min="7685" max="7700" width="4.25" style="1085" customWidth="1"/>
    <col min="7701" max="7701" width="3.375" style="1085" customWidth="1"/>
    <col min="7702" max="7706" width="5.25" style="1085" customWidth="1"/>
    <col min="7707" max="7707" width="6.375" style="1085" customWidth="1"/>
    <col min="7708" max="7936" width="9" style="1085"/>
    <col min="7937" max="7939" width="4.25" style="1085" customWidth="1"/>
    <col min="7940" max="7940" width="5.625" style="1085" customWidth="1"/>
    <col min="7941" max="7956" width="4.25" style="1085" customWidth="1"/>
    <col min="7957" max="7957" width="3.375" style="1085" customWidth="1"/>
    <col min="7958" max="7962" width="5.25" style="1085" customWidth="1"/>
    <col min="7963" max="7963" width="6.375" style="1085" customWidth="1"/>
    <col min="7964" max="8192" width="9" style="1085"/>
    <col min="8193" max="8195" width="4.25" style="1085" customWidth="1"/>
    <col min="8196" max="8196" width="5.625" style="1085" customWidth="1"/>
    <col min="8197" max="8212" width="4.25" style="1085" customWidth="1"/>
    <col min="8213" max="8213" width="3.375" style="1085" customWidth="1"/>
    <col min="8214" max="8218" width="5.25" style="1085" customWidth="1"/>
    <col min="8219" max="8219" width="6.375" style="1085" customWidth="1"/>
    <col min="8220" max="8448" width="9" style="1085"/>
    <col min="8449" max="8451" width="4.25" style="1085" customWidth="1"/>
    <col min="8452" max="8452" width="5.625" style="1085" customWidth="1"/>
    <col min="8453" max="8468" width="4.25" style="1085" customWidth="1"/>
    <col min="8469" max="8469" width="3.375" style="1085" customWidth="1"/>
    <col min="8470" max="8474" width="5.25" style="1085" customWidth="1"/>
    <col min="8475" max="8475" width="6.375" style="1085" customWidth="1"/>
    <col min="8476" max="8704" width="9" style="1085"/>
    <col min="8705" max="8707" width="4.25" style="1085" customWidth="1"/>
    <col min="8708" max="8708" width="5.625" style="1085" customWidth="1"/>
    <col min="8709" max="8724" width="4.25" style="1085" customWidth="1"/>
    <col min="8725" max="8725" width="3.375" style="1085" customWidth="1"/>
    <col min="8726" max="8730" width="5.25" style="1085" customWidth="1"/>
    <col min="8731" max="8731" width="6.375" style="1085" customWidth="1"/>
    <col min="8732" max="8960" width="9" style="1085"/>
    <col min="8961" max="8963" width="4.25" style="1085" customWidth="1"/>
    <col min="8964" max="8964" width="5.625" style="1085" customWidth="1"/>
    <col min="8965" max="8980" width="4.25" style="1085" customWidth="1"/>
    <col min="8981" max="8981" width="3.375" style="1085" customWidth="1"/>
    <col min="8982" max="8986" width="5.25" style="1085" customWidth="1"/>
    <col min="8987" max="8987" width="6.375" style="1085" customWidth="1"/>
    <col min="8988" max="9216" width="9" style="1085"/>
    <col min="9217" max="9219" width="4.25" style="1085" customWidth="1"/>
    <col min="9220" max="9220" width="5.625" style="1085" customWidth="1"/>
    <col min="9221" max="9236" width="4.25" style="1085" customWidth="1"/>
    <col min="9237" max="9237" width="3.375" style="1085" customWidth="1"/>
    <col min="9238" max="9242" width="5.25" style="1085" customWidth="1"/>
    <col min="9243" max="9243" width="6.375" style="1085" customWidth="1"/>
    <col min="9244" max="9472" width="9" style="1085"/>
    <col min="9473" max="9475" width="4.25" style="1085" customWidth="1"/>
    <col min="9476" max="9476" width="5.625" style="1085" customWidth="1"/>
    <col min="9477" max="9492" width="4.25" style="1085" customWidth="1"/>
    <col min="9493" max="9493" width="3.375" style="1085" customWidth="1"/>
    <col min="9494" max="9498" width="5.25" style="1085" customWidth="1"/>
    <col min="9499" max="9499" width="6.375" style="1085" customWidth="1"/>
    <col min="9500" max="9728" width="9" style="1085"/>
    <col min="9729" max="9731" width="4.25" style="1085" customWidth="1"/>
    <col min="9732" max="9732" width="5.625" style="1085" customWidth="1"/>
    <col min="9733" max="9748" width="4.25" style="1085" customWidth="1"/>
    <col min="9749" max="9749" width="3.375" style="1085" customWidth="1"/>
    <col min="9750" max="9754" width="5.25" style="1085" customWidth="1"/>
    <col min="9755" max="9755" width="6.375" style="1085" customWidth="1"/>
    <col min="9756" max="9984" width="9" style="1085"/>
    <col min="9985" max="9987" width="4.25" style="1085" customWidth="1"/>
    <col min="9988" max="9988" width="5.625" style="1085" customWidth="1"/>
    <col min="9989" max="10004" width="4.25" style="1085" customWidth="1"/>
    <col min="10005" max="10005" width="3.375" style="1085" customWidth="1"/>
    <col min="10006" max="10010" width="5.25" style="1085" customWidth="1"/>
    <col min="10011" max="10011" width="6.375" style="1085" customWidth="1"/>
    <col min="10012" max="10240" width="9" style="1085"/>
    <col min="10241" max="10243" width="4.25" style="1085" customWidth="1"/>
    <col min="10244" max="10244" width="5.625" style="1085" customWidth="1"/>
    <col min="10245" max="10260" width="4.25" style="1085" customWidth="1"/>
    <col min="10261" max="10261" width="3.375" style="1085" customWidth="1"/>
    <col min="10262" max="10266" width="5.25" style="1085" customWidth="1"/>
    <col min="10267" max="10267" width="6.375" style="1085" customWidth="1"/>
    <col min="10268" max="10496" width="9" style="1085"/>
    <col min="10497" max="10499" width="4.25" style="1085" customWidth="1"/>
    <col min="10500" max="10500" width="5.625" style="1085" customWidth="1"/>
    <col min="10501" max="10516" width="4.25" style="1085" customWidth="1"/>
    <col min="10517" max="10517" width="3.375" style="1085" customWidth="1"/>
    <col min="10518" max="10522" width="5.25" style="1085" customWidth="1"/>
    <col min="10523" max="10523" width="6.375" style="1085" customWidth="1"/>
    <col min="10524" max="10752" width="9" style="1085"/>
    <col min="10753" max="10755" width="4.25" style="1085" customWidth="1"/>
    <col min="10756" max="10756" width="5.625" style="1085" customWidth="1"/>
    <col min="10757" max="10772" width="4.25" style="1085" customWidth="1"/>
    <col min="10773" max="10773" width="3.375" style="1085" customWidth="1"/>
    <col min="10774" max="10778" width="5.25" style="1085" customWidth="1"/>
    <col min="10779" max="10779" width="6.375" style="1085" customWidth="1"/>
    <col min="10780" max="11008" width="9" style="1085"/>
    <col min="11009" max="11011" width="4.25" style="1085" customWidth="1"/>
    <col min="11012" max="11012" width="5.625" style="1085" customWidth="1"/>
    <col min="11013" max="11028" width="4.25" style="1085" customWidth="1"/>
    <col min="11029" max="11029" width="3.375" style="1085" customWidth="1"/>
    <col min="11030" max="11034" width="5.25" style="1085" customWidth="1"/>
    <col min="11035" max="11035" width="6.375" style="1085" customWidth="1"/>
    <col min="11036" max="11264" width="9" style="1085"/>
    <col min="11265" max="11267" width="4.25" style="1085" customWidth="1"/>
    <col min="11268" max="11268" width="5.625" style="1085" customWidth="1"/>
    <col min="11269" max="11284" width="4.25" style="1085" customWidth="1"/>
    <col min="11285" max="11285" width="3.375" style="1085" customWidth="1"/>
    <col min="11286" max="11290" width="5.25" style="1085" customWidth="1"/>
    <col min="11291" max="11291" width="6.375" style="1085" customWidth="1"/>
    <col min="11292" max="11520" width="9" style="1085"/>
    <col min="11521" max="11523" width="4.25" style="1085" customWidth="1"/>
    <col min="11524" max="11524" width="5.625" style="1085" customWidth="1"/>
    <col min="11525" max="11540" width="4.25" style="1085" customWidth="1"/>
    <col min="11541" max="11541" width="3.375" style="1085" customWidth="1"/>
    <col min="11542" max="11546" width="5.25" style="1085" customWidth="1"/>
    <col min="11547" max="11547" width="6.375" style="1085" customWidth="1"/>
    <col min="11548" max="11776" width="9" style="1085"/>
    <col min="11777" max="11779" width="4.25" style="1085" customWidth="1"/>
    <col min="11780" max="11780" width="5.625" style="1085" customWidth="1"/>
    <col min="11781" max="11796" width="4.25" style="1085" customWidth="1"/>
    <col min="11797" max="11797" width="3.375" style="1085" customWidth="1"/>
    <col min="11798" max="11802" width="5.25" style="1085" customWidth="1"/>
    <col min="11803" max="11803" width="6.375" style="1085" customWidth="1"/>
    <col min="11804" max="12032" width="9" style="1085"/>
    <col min="12033" max="12035" width="4.25" style="1085" customWidth="1"/>
    <col min="12036" max="12036" width="5.625" style="1085" customWidth="1"/>
    <col min="12037" max="12052" width="4.25" style="1085" customWidth="1"/>
    <col min="12053" max="12053" width="3.375" style="1085" customWidth="1"/>
    <col min="12054" max="12058" width="5.25" style="1085" customWidth="1"/>
    <col min="12059" max="12059" width="6.375" style="1085" customWidth="1"/>
    <col min="12060" max="12288" width="9" style="1085"/>
    <col min="12289" max="12291" width="4.25" style="1085" customWidth="1"/>
    <col min="12292" max="12292" width="5.625" style="1085" customWidth="1"/>
    <col min="12293" max="12308" width="4.25" style="1085" customWidth="1"/>
    <col min="12309" max="12309" width="3.375" style="1085" customWidth="1"/>
    <col min="12310" max="12314" width="5.25" style="1085" customWidth="1"/>
    <col min="12315" max="12315" width="6.375" style="1085" customWidth="1"/>
    <col min="12316" max="12544" width="9" style="1085"/>
    <col min="12545" max="12547" width="4.25" style="1085" customWidth="1"/>
    <col min="12548" max="12548" width="5.625" style="1085" customWidth="1"/>
    <col min="12549" max="12564" width="4.25" style="1085" customWidth="1"/>
    <col min="12565" max="12565" width="3.375" style="1085" customWidth="1"/>
    <col min="12566" max="12570" width="5.25" style="1085" customWidth="1"/>
    <col min="12571" max="12571" width="6.375" style="1085" customWidth="1"/>
    <col min="12572" max="12800" width="9" style="1085"/>
    <col min="12801" max="12803" width="4.25" style="1085" customWidth="1"/>
    <col min="12804" max="12804" width="5.625" style="1085" customWidth="1"/>
    <col min="12805" max="12820" width="4.25" style="1085" customWidth="1"/>
    <col min="12821" max="12821" width="3.375" style="1085" customWidth="1"/>
    <col min="12822" max="12826" width="5.25" style="1085" customWidth="1"/>
    <col min="12827" max="12827" width="6.375" style="1085" customWidth="1"/>
    <col min="12828" max="13056" width="9" style="1085"/>
    <col min="13057" max="13059" width="4.25" style="1085" customWidth="1"/>
    <col min="13060" max="13060" width="5.625" style="1085" customWidth="1"/>
    <col min="13061" max="13076" width="4.25" style="1085" customWidth="1"/>
    <col min="13077" max="13077" width="3.375" style="1085" customWidth="1"/>
    <col min="13078" max="13082" width="5.25" style="1085" customWidth="1"/>
    <col min="13083" max="13083" width="6.375" style="1085" customWidth="1"/>
    <col min="13084" max="13312" width="9" style="1085"/>
    <col min="13313" max="13315" width="4.25" style="1085" customWidth="1"/>
    <col min="13316" max="13316" width="5.625" style="1085" customWidth="1"/>
    <col min="13317" max="13332" width="4.25" style="1085" customWidth="1"/>
    <col min="13333" max="13333" width="3.375" style="1085" customWidth="1"/>
    <col min="13334" max="13338" width="5.25" style="1085" customWidth="1"/>
    <col min="13339" max="13339" width="6.375" style="1085" customWidth="1"/>
    <col min="13340" max="13568" width="9" style="1085"/>
    <col min="13569" max="13571" width="4.25" style="1085" customWidth="1"/>
    <col min="13572" max="13572" width="5.625" style="1085" customWidth="1"/>
    <col min="13573" max="13588" width="4.25" style="1085" customWidth="1"/>
    <col min="13589" max="13589" width="3.375" style="1085" customWidth="1"/>
    <col min="13590" max="13594" width="5.25" style="1085" customWidth="1"/>
    <col min="13595" max="13595" width="6.375" style="1085" customWidth="1"/>
    <col min="13596" max="13824" width="9" style="1085"/>
    <col min="13825" max="13827" width="4.25" style="1085" customWidth="1"/>
    <col min="13828" max="13828" width="5.625" style="1085" customWidth="1"/>
    <col min="13829" max="13844" width="4.25" style="1085" customWidth="1"/>
    <col min="13845" max="13845" width="3.375" style="1085" customWidth="1"/>
    <col min="13846" max="13850" width="5.25" style="1085" customWidth="1"/>
    <col min="13851" max="13851" width="6.375" style="1085" customWidth="1"/>
    <col min="13852" max="14080" width="9" style="1085"/>
    <col min="14081" max="14083" width="4.25" style="1085" customWidth="1"/>
    <col min="14084" max="14084" width="5.625" style="1085" customWidth="1"/>
    <col min="14085" max="14100" width="4.25" style="1085" customWidth="1"/>
    <col min="14101" max="14101" width="3.375" style="1085" customWidth="1"/>
    <col min="14102" max="14106" width="5.25" style="1085" customWidth="1"/>
    <col min="14107" max="14107" width="6.375" style="1085" customWidth="1"/>
    <col min="14108" max="14336" width="9" style="1085"/>
    <col min="14337" max="14339" width="4.25" style="1085" customWidth="1"/>
    <col min="14340" max="14340" width="5.625" style="1085" customWidth="1"/>
    <col min="14341" max="14356" width="4.25" style="1085" customWidth="1"/>
    <col min="14357" max="14357" width="3.375" style="1085" customWidth="1"/>
    <col min="14358" max="14362" width="5.25" style="1085" customWidth="1"/>
    <col min="14363" max="14363" width="6.375" style="1085" customWidth="1"/>
    <col min="14364" max="14592" width="9" style="1085"/>
    <col min="14593" max="14595" width="4.25" style="1085" customWidth="1"/>
    <col min="14596" max="14596" width="5.625" style="1085" customWidth="1"/>
    <col min="14597" max="14612" width="4.25" style="1085" customWidth="1"/>
    <col min="14613" max="14613" width="3.375" style="1085" customWidth="1"/>
    <col min="14614" max="14618" width="5.25" style="1085" customWidth="1"/>
    <col min="14619" max="14619" width="6.375" style="1085" customWidth="1"/>
    <col min="14620" max="14848" width="9" style="1085"/>
    <col min="14849" max="14851" width="4.25" style="1085" customWidth="1"/>
    <col min="14852" max="14852" width="5.625" style="1085" customWidth="1"/>
    <col min="14853" max="14868" width="4.25" style="1085" customWidth="1"/>
    <col min="14869" max="14869" width="3.375" style="1085" customWidth="1"/>
    <col min="14870" max="14874" width="5.25" style="1085" customWidth="1"/>
    <col min="14875" max="14875" width="6.375" style="1085" customWidth="1"/>
    <col min="14876" max="15104" width="9" style="1085"/>
    <col min="15105" max="15107" width="4.25" style="1085" customWidth="1"/>
    <col min="15108" max="15108" width="5.625" style="1085" customWidth="1"/>
    <col min="15109" max="15124" width="4.25" style="1085" customWidth="1"/>
    <col min="15125" max="15125" width="3.375" style="1085" customWidth="1"/>
    <col min="15126" max="15130" width="5.25" style="1085" customWidth="1"/>
    <col min="15131" max="15131" width="6.375" style="1085" customWidth="1"/>
    <col min="15132" max="15360" width="9" style="1085"/>
    <col min="15361" max="15363" width="4.25" style="1085" customWidth="1"/>
    <col min="15364" max="15364" width="5.625" style="1085" customWidth="1"/>
    <col min="15365" max="15380" width="4.25" style="1085" customWidth="1"/>
    <col min="15381" max="15381" width="3.375" style="1085" customWidth="1"/>
    <col min="15382" max="15386" width="5.25" style="1085" customWidth="1"/>
    <col min="15387" max="15387" width="6.375" style="1085" customWidth="1"/>
    <col min="15388" max="15616" width="9" style="1085"/>
    <col min="15617" max="15619" width="4.25" style="1085" customWidth="1"/>
    <col min="15620" max="15620" width="5.625" style="1085" customWidth="1"/>
    <col min="15621" max="15636" width="4.25" style="1085" customWidth="1"/>
    <col min="15637" max="15637" width="3.375" style="1085" customWidth="1"/>
    <col min="15638" max="15642" width="5.25" style="1085" customWidth="1"/>
    <col min="15643" max="15643" width="6.375" style="1085" customWidth="1"/>
    <col min="15644" max="15872" width="9" style="1085"/>
    <col min="15873" max="15875" width="4.25" style="1085" customWidth="1"/>
    <col min="15876" max="15876" width="5.625" style="1085" customWidth="1"/>
    <col min="15877" max="15892" width="4.25" style="1085" customWidth="1"/>
    <col min="15893" max="15893" width="3.375" style="1085" customWidth="1"/>
    <col min="15894" max="15898" width="5.25" style="1085" customWidth="1"/>
    <col min="15899" max="15899" width="6.375" style="1085" customWidth="1"/>
    <col min="15900" max="16128" width="9" style="1085"/>
    <col min="16129" max="16131" width="4.25" style="1085" customWidth="1"/>
    <col min="16132" max="16132" width="5.625" style="1085" customWidth="1"/>
    <col min="16133" max="16148" width="4.25" style="1085" customWidth="1"/>
    <col min="16149" max="16149" width="3.375" style="1085" customWidth="1"/>
    <col min="16150" max="16154" width="5.25" style="1085" customWidth="1"/>
    <col min="16155" max="16155" width="6.375" style="1085" customWidth="1"/>
    <col min="16156" max="16384" width="9" style="1085"/>
  </cols>
  <sheetData>
    <row r="1" spans="1:26" ht="21" customHeight="1">
      <c r="A1" s="1082" t="s">
        <v>74</v>
      </c>
      <c r="B1" s="1082"/>
      <c r="C1" s="1082"/>
      <c r="D1" s="1082"/>
      <c r="E1" s="1082"/>
      <c r="F1" s="1082"/>
      <c r="G1" s="1082"/>
      <c r="H1" s="1083"/>
      <c r="I1" s="1084"/>
      <c r="J1" s="1083"/>
      <c r="K1" s="1083"/>
      <c r="L1" s="1083"/>
      <c r="M1" s="1083"/>
      <c r="N1" s="1083"/>
      <c r="O1" s="1083"/>
      <c r="P1" s="1083"/>
      <c r="Q1" s="1083"/>
      <c r="R1" s="1083"/>
      <c r="S1" s="1083"/>
      <c r="T1" s="1083"/>
      <c r="U1" s="1083"/>
      <c r="V1" s="1083"/>
      <c r="W1" s="1083"/>
    </row>
    <row r="2" spans="1:26" ht="21" customHeight="1">
      <c r="A2" s="1082" t="s">
        <v>75</v>
      </c>
      <c r="B2" s="1082"/>
      <c r="C2" s="1082"/>
      <c r="D2" s="1082"/>
      <c r="E2" s="1082"/>
      <c r="F2" s="1082"/>
      <c r="G2" s="1082"/>
      <c r="H2" s="1083"/>
      <c r="I2" s="1084"/>
      <c r="J2" s="1083"/>
      <c r="K2" s="1083"/>
      <c r="L2" s="1083"/>
      <c r="M2" s="1083"/>
      <c r="N2" s="1083"/>
      <c r="O2" s="1083"/>
      <c r="P2" s="1083"/>
      <c r="Q2" s="1083"/>
      <c r="R2" s="1083"/>
      <c r="S2" s="1083"/>
      <c r="T2" s="1083"/>
      <c r="U2" s="1083"/>
      <c r="V2" s="1083"/>
      <c r="W2" s="1083"/>
    </row>
    <row r="3" spans="1:26" ht="17.25" customHeight="1" thickBot="1">
      <c r="A3" s="1086" t="s">
        <v>943</v>
      </c>
      <c r="B3" s="1086"/>
      <c r="C3" s="1086"/>
      <c r="D3" s="1086"/>
      <c r="E3" s="1086"/>
      <c r="F3" s="1086"/>
      <c r="G3" s="1086"/>
      <c r="H3" s="1086"/>
      <c r="I3" s="1086"/>
      <c r="J3" s="1086"/>
      <c r="K3" s="1086"/>
      <c r="L3" s="1086"/>
      <c r="M3" s="1086"/>
      <c r="N3" s="1086"/>
      <c r="O3" s="1086"/>
      <c r="P3" s="1086"/>
      <c r="Q3" s="1086"/>
      <c r="R3" s="1086"/>
      <c r="S3" s="1086"/>
      <c r="T3" s="1086"/>
      <c r="U3" s="1083"/>
      <c r="V3" s="1083"/>
      <c r="W3" s="1083"/>
    </row>
    <row r="4" spans="1:26" ht="30" customHeight="1">
      <c r="A4" s="1087" t="s">
        <v>773</v>
      </c>
      <c r="B4" s="1088"/>
      <c r="C4" s="1088"/>
      <c r="D4" s="1088"/>
      <c r="E4" s="1089"/>
      <c r="F4" s="1090" t="s">
        <v>774</v>
      </c>
      <c r="G4" s="1091"/>
      <c r="H4" s="1091"/>
      <c r="I4" s="1091"/>
      <c r="J4" s="1091"/>
      <c r="K4" s="1091"/>
      <c r="L4" s="1091"/>
      <c r="M4" s="1091"/>
      <c r="N4" s="1091"/>
      <c r="O4" s="1092"/>
      <c r="P4" s="1090" t="s">
        <v>775</v>
      </c>
      <c r="Q4" s="1091"/>
      <c r="R4" s="1091"/>
      <c r="S4" s="1091"/>
      <c r="T4" s="1093"/>
      <c r="U4" s="1083"/>
      <c r="V4" s="1094"/>
      <c r="W4" s="1094"/>
      <c r="X4" s="1095"/>
      <c r="Y4" s="1095"/>
      <c r="Z4" s="1095"/>
    </row>
    <row r="5" spans="1:26" ht="30" customHeight="1">
      <c r="A5" s="1096" t="s">
        <v>776</v>
      </c>
      <c r="B5" s="1097"/>
      <c r="C5" s="1097"/>
      <c r="D5" s="1097"/>
      <c r="E5" s="1098"/>
      <c r="F5" s="1099" t="s">
        <v>76</v>
      </c>
      <c r="G5" s="1100"/>
      <c r="H5" s="1100"/>
      <c r="I5" s="1100"/>
      <c r="J5" s="1100"/>
      <c r="K5" s="1100" t="s">
        <v>777</v>
      </c>
      <c r="L5" s="1100"/>
      <c r="M5" s="1100"/>
      <c r="N5" s="1100"/>
      <c r="O5" s="1101"/>
      <c r="P5" s="1099"/>
      <c r="Q5" s="1100"/>
      <c r="R5" s="1100"/>
      <c r="S5" s="1100"/>
      <c r="T5" s="1102"/>
      <c r="U5" s="1083"/>
      <c r="V5" s="1103"/>
      <c r="W5" s="1103"/>
      <c r="Z5" s="1095"/>
    </row>
    <row r="6" spans="1:26" ht="30" customHeight="1">
      <c r="A6" s="1104" t="s">
        <v>77</v>
      </c>
      <c r="B6" s="1105"/>
      <c r="C6" s="1105"/>
      <c r="D6" s="1105"/>
      <c r="E6" s="1106"/>
      <c r="F6" s="1107" t="s">
        <v>944</v>
      </c>
      <c r="G6" s="1105"/>
      <c r="H6" s="1105"/>
      <c r="I6" s="1105"/>
      <c r="J6" s="1105"/>
      <c r="K6" s="1105" t="s">
        <v>945</v>
      </c>
      <c r="L6" s="1105"/>
      <c r="M6" s="1105"/>
      <c r="N6" s="1105"/>
      <c r="O6" s="1108"/>
      <c r="P6" s="1107" t="s">
        <v>946</v>
      </c>
      <c r="Q6" s="1105"/>
      <c r="R6" s="1105"/>
      <c r="S6" s="1105"/>
      <c r="T6" s="1109"/>
      <c r="U6" s="1083"/>
      <c r="V6" s="1110"/>
      <c r="W6" s="1110"/>
    </row>
    <row r="7" spans="1:26" ht="30" customHeight="1">
      <c r="A7" s="1111" t="s">
        <v>78</v>
      </c>
      <c r="B7" s="1112"/>
      <c r="C7" s="1112"/>
      <c r="D7" s="1112"/>
      <c r="E7" s="1113"/>
      <c r="F7" s="1114" t="s">
        <v>947</v>
      </c>
      <c r="G7" s="1112"/>
      <c r="H7" s="1112"/>
      <c r="I7" s="1112"/>
      <c r="J7" s="1112"/>
      <c r="K7" s="1112" t="s">
        <v>948</v>
      </c>
      <c r="L7" s="1112"/>
      <c r="M7" s="1112"/>
      <c r="N7" s="1112"/>
      <c r="O7" s="1115"/>
      <c r="P7" s="1114" t="s">
        <v>949</v>
      </c>
      <c r="Q7" s="1112"/>
      <c r="R7" s="1112"/>
      <c r="S7" s="1112"/>
      <c r="T7" s="1116"/>
      <c r="U7" s="1083"/>
      <c r="V7" s="1110"/>
      <c r="W7" s="1110"/>
    </row>
    <row r="8" spans="1:26" ht="30" customHeight="1">
      <c r="A8" s="1111" t="s">
        <v>357</v>
      </c>
      <c r="B8" s="1112"/>
      <c r="C8" s="1112"/>
      <c r="D8" s="1112"/>
      <c r="E8" s="1113"/>
      <c r="F8" s="1114" t="s">
        <v>950</v>
      </c>
      <c r="G8" s="1112"/>
      <c r="H8" s="1112"/>
      <c r="I8" s="1112"/>
      <c r="J8" s="1112"/>
      <c r="K8" s="1112" t="s">
        <v>951</v>
      </c>
      <c r="L8" s="1112"/>
      <c r="M8" s="1112"/>
      <c r="N8" s="1112"/>
      <c r="O8" s="1115"/>
      <c r="P8" s="1117" t="s">
        <v>952</v>
      </c>
      <c r="Q8" s="1118"/>
      <c r="R8" s="1118"/>
      <c r="S8" s="1118"/>
      <c r="T8" s="1119"/>
      <c r="U8" s="1083"/>
      <c r="V8" s="1110"/>
      <c r="W8" s="1110"/>
    </row>
    <row r="9" spans="1:26" ht="30" customHeight="1">
      <c r="A9" s="1120" t="s">
        <v>778</v>
      </c>
      <c r="B9" s="1121"/>
      <c r="C9" s="1121"/>
      <c r="D9" s="1121"/>
      <c r="E9" s="1122"/>
      <c r="F9" s="1123"/>
      <c r="G9" s="1124"/>
      <c r="H9" s="1124"/>
      <c r="I9" s="1124"/>
      <c r="J9" s="1124"/>
      <c r="K9" s="1121" t="s">
        <v>944</v>
      </c>
      <c r="L9" s="1121"/>
      <c r="M9" s="1121"/>
      <c r="N9" s="1121"/>
      <c r="O9" s="1125"/>
      <c r="P9" s="1126" t="s">
        <v>944</v>
      </c>
      <c r="Q9" s="1121"/>
      <c r="R9" s="1121"/>
      <c r="S9" s="1121"/>
      <c r="T9" s="1127"/>
      <c r="U9" s="1083"/>
      <c r="V9" s="1110"/>
      <c r="W9" s="1110"/>
    </row>
    <row r="10" spans="1:26" ht="30" customHeight="1" thickBot="1">
      <c r="A10" s="1128" t="s">
        <v>80</v>
      </c>
      <c r="B10" s="1129"/>
      <c r="C10" s="1129"/>
      <c r="D10" s="1129"/>
      <c r="E10" s="1130"/>
      <c r="F10" s="1131" t="s">
        <v>950</v>
      </c>
      <c r="G10" s="1129"/>
      <c r="H10" s="1129"/>
      <c r="I10" s="1129"/>
      <c r="J10" s="1129"/>
      <c r="K10" s="1129" t="s">
        <v>953</v>
      </c>
      <c r="L10" s="1129"/>
      <c r="M10" s="1129"/>
      <c r="N10" s="1129"/>
      <c r="O10" s="1132"/>
      <c r="P10" s="1131" t="s">
        <v>954</v>
      </c>
      <c r="Q10" s="1129"/>
      <c r="R10" s="1129"/>
      <c r="S10" s="1129"/>
      <c r="T10" s="1133"/>
      <c r="U10" s="1083"/>
      <c r="V10" s="1110"/>
      <c r="W10" s="1110"/>
    </row>
    <row r="11" spans="1:26">
      <c r="A11" s="1134"/>
      <c r="B11" s="1134"/>
      <c r="C11" s="1134"/>
      <c r="D11" s="1134"/>
      <c r="E11" s="1134"/>
      <c r="F11" s="1134"/>
      <c r="G11" s="1134"/>
      <c r="H11" s="1134"/>
      <c r="I11" s="1134"/>
      <c r="J11" s="1134"/>
      <c r="K11" s="1134"/>
      <c r="L11" s="1134"/>
      <c r="M11" s="1134"/>
      <c r="N11" s="1134"/>
      <c r="O11" s="1134"/>
      <c r="P11" s="1134"/>
      <c r="Q11" s="1134"/>
      <c r="R11" s="1134"/>
      <c r="S11" s="1134"/>
      <c r="T11" s="1134"/>
      <c r="U11" s="1083"/>
      <c r="V11" s="1083"/>
      <c r="W11" s="1083"/>
    </row>
    <row r="12" spans="1:26">
      <c r="A12" s="1135" t="s">
        <v>81</v>
      </c>
      <c r="B12" s="1135"/>
      <c r="C12" s="1135"/>
      <c r="D12" s="1135"/>
      <c r="E12" s="1135"/>
      <c r="F12" s="1135"/>
      <c r="G12" s="1135"/>
      <c r="H12" s="1135"/>
      <c r="I12" s="1135"/>
      <c r="J12" s="1135"/>
      <c r="K12" s="1135"/>
      <c r="L12" s="1135"/>
      <c r="M12" s="1135"/>
      <c r="N12" s="1135"/>
      <c r="O12" s="1135"/>
      <c r="P12" s="1135"/>
      <c r="Q12" s="1135"/>
      <c r="R12" s="1135"/>
      <c r="S12" s="1135"/>
      <c r="T12" s="1135"/>
      <c r="U12" s="1083"/>
      <c r="V12" s="1083"/>
      <c r="W12" s="1083"/>
    </row>
    <row r="13" spans="1:26">
      <c r="A13" s="1136" t="s">
        <v>82</v>
      </c>
      <c r="B13" s="1136"/>
      <c r="C13" s="1136"/>
      <c r="D13" s="1136"/>
      <c r="E13" s="1136"/>
      <c r="F13" s="1136"/>
      <c r="G13" s="1136"/>
      <c r="H13" s="1136"/>
      <c r="I13" s="1136"/>
      <c r="J13" s="1136"/>
      <c r="K13" s="1136"/>
      <c r="L13" s="1136"/>
      <c r="M13" s="1136"/>
      <c r="N13" s="1136"/>
      <c r="O13" s="1136"/>
      <c r="P13" s="1136"/>
      <c r="Q13" s="1136"/>
      <c r="R13" s="1136"/>
      <c r="S13" s="1136"/>
      <c r="T13" s="1136"/>
      <c r="U13" s="1083"/>
      <c r="V13" s="1083"/>
      <c r="W13" s="1083"/>
    </row>
    <row r="14" spans="1:26">
      <c r="A14" s="1136" t="s">
        <v>886</v>
      </c>
      <c r="B14" s="1136"/>
      <c r="C14" s="1136"/>
      <c r="D14" s="1136"/>
      <c r="E14" s="1136"/>
      <c r="F14" s="1136"/>
      <c r="G14" s="1136"/>
      <c r="H14" s="1136"/>
      <c r="I14" s="1136"/>
      <c r="J14" s="1136"/>
      <c r="K14" s="1136"/>
      <c r="L14" s="1136"/>
      <c r="M14" s="1136"/>
      <c r="N14" s="1136"/>
      <c r="O14" s="1136"/>
      <c r="P14" s="1136"/>
      <c r="Q14" s="1136"/>
      <c r="R14" s="1136"/>
      <c r="S14" s="1136"/>
      <c r="T14" s="1136"/>
      <c r="U14" s="1083"/>
      <c r="V14" s="1083"/>
      <c r="W14" s="1083"/>
    </row>
    <row r="15" spans="1:26" ht="59.25" customHeight="1">
      <c r="A15" s="1007"/>
      <c r="B15" s="1007"/>
      <c r="C15" s="1007"/>
      <c r="D15" s="1007"/>
      <c r="E15" s="1007"/>
      <c r="F15" s="1007"/>
      <c r="G15" s="1007"/>
      <c r="H15" s="1007"/>
      <c r="I15" s="1007"/>
      <c r="J15" s="1007"/>
      <c r="K15" s="1007"/>
      <c r="L15" s="1007"/>
      <c r="M15" s="1007"/>
      <c r="N15" s="1007"/>
      <c r="O15" s="1007"/>
      <c r="P15" s="1007"/>
      <c r="Q15" s="1007"/>
      <c r="R15" s="1007"/>
      <c r="S15" s="1007"/>
      <c r="T15" s="1007"/>
      <c r="U15" s="1083"/>
      <c r="V15" s="1083"/>
      <c r="W15" s="1083"/>
    </row>
    <row r="16" spans="1:26">
      <c r="A16" s="1007"/>
      <c r="B16" s="1007"/>
      <c r="C16" s="1007"/>
      <c r="D16" s="1007"/>
      <c r="E16" s="1007"/>
      <c r="F16" s="1007"/>
      <c r="G16" s="1007"/>
      <c r="H16" s="1007"/>
      <c r="I16" s="1007"/>
      <c r="J16" s="1007"/>
      <c r="K16" s="1007"/>
      <c r="L16" s="1007"/>
      <c r="M16" s="1007"/>
      <c r="N16" s="1007"/>
      <c r="O16" s="1007"/>
      <c r="P16" s="1007"/>
      <c r="Q16" s="1007"/>
      <c r="R16" s="1007"/>
      <c r="S16" s="1007"/>
      <c r="T16" s="1007"/>
      <c r="U16" s="1083"/>
      <c r="V16" s="1083"/>
      <c r="W16" s="1083"/>
    </row>
    <row r="17" spans="1:23" ht="24" customHeight="1">
      <c r="A17" s="1137" t="s">
        <v>83</v>
      </c>
      <c r="B17" s="1137"/>
      <c r="C17" s="1137"/>
      <c r="D17" s="1137"/>
      <c r="E17" s="1137"/>
      <c r="F17" s="1137"/>
      <c r="G17" s="1137"/>
      <c r="H17" s="1137"/>
      <c r="I17" s="1137"/>
      <c r="J17" s="1137"/>
      <c r="K17" s="1007"/>
      <c r="L17" s="1007"/>
      <c r="M17" s="1007"/>
      <c r="N17" s="1007"/>
      <c r="O17" s="1007"/>
      <c r="P17" s="1007"/>
      <c r="Q17" s="1007"/>
      <c r="R17" s="1007"/>
      <c r="S17" s="1007"/>
      <c r="T17" s="1007"/>
      <c r="U17" s="1083"/>
      <c r="V17" s="1083"/>
      <c r="W17" s="1083"/>
    </row>
    <row r="18" spans="1:23" ht="18" customHeight="1" thickBot="1">
      <c r="A18" s="1181" t="s">
        <v>943</v>
      </c>
      <c r="B18" s="1181"/>
      <c r="C18" s="1181"/>
      <c r="D18" s="1181"/>
      <c r="E18" s="1181"/>
      <c r="F18" s="1181"/>
      <c r="G18" s="1181"/>
      <c r="H18" s="1181"/>
      <c r="I18" s="1181"/>
      <c r="J18" s="1181"/>
      <c r="K18" s="1181"/>
      <c r="L18" s="1181"/>
      <c r="M18" s="1181"/>
      <c r="N18" s="1181"/>
      <c r="O18" s="1181"/>
      <c r="P18" s="1181"/>
      <c r="Q18" s="1181"/>
      <c r="R18" s="1181"/>
      <c r="S18" s="1181"/>
      <c r="T18" s="1181"/>
      <c r="U18" s="1083"/>
      <c r="V18" s="1083"/>
      <c r="W18" s="1083"/>
    </row>
    <row r="19" spans="1:23" ht="30" customHeight="1">
      <c r="A19" s="1138" t="s">
        <v>84</v>
      </c>
      <c r="B19" s="1139"/>
      <c r="C19" s="1139"/>
      <c r="D19" s="1140"/>
      <c r="E19" s="1141" t="s">
        <v>85</v>
      </c>
      <c r="F19" s="1142"/>
      <c r="G19" s="1142"/>
      <c r="H19" s="1142"/>
      <c r="I19" s="1142" t="s">
        <v>86</v>
      </c>
      <c r="J19" s="1142"/>
      <c r="K19" s="1142"/>
      <c r="L19" s="1143"/>
      <c r="M19" s="1141" t="s">
        <v>11</v>
      </c>
      <c r="N19" s="1142"/>
      <c r="O19" s="1142"/>
      <c r="P19" s="1142"/>
      <c r="Q19" s="1142" t="s">
        <v>87</v>
      </c>
      <c r="R19" s="1142"/>
      <c r="S19" s="1142"/>
      <c r="T19" s="1144"/>
      <c r="U19" s="1083"/>
      <c r="V19" s="1083"/>
      <c r="W19" s="1083"/>
    </row>
    <row r="20" spans="1:23" ht="30" customHeight="1">
      <c r="A20" s="1145" t="s">
        <v>88</v>
      </c>
      <c r="B20" s="1146"/>
      <c r="C20" s="1146"/>
      <c r="D20" s="1147"/>
      <c r="E20" s="1148"/>
      <c r="F20" s="1149"/>
      <c r="G20" s="1149"/>
      <c r="H20" s="1149"/>
      <c r="I20" s="1149"/>
      <c r="J20" s="1149"/>
      <c r="K20" s="1149"/>
      <c r="L20" s="1150"/>
      <c r="M20" s="1148"/>
      <c r="N20" s="1149"/>
      <c r="O20" s="1149"/>
      <c r="P20" s="1149"/>
      <c r="Q20" s="1149"/>
      <c r="R20" s="1149"/>
      <c r="S20" s="1149"/>
      <c r="T20" s="1151"/>
      <c r="U20" s="1083"/>
      <c r="V20" s="1083"/>
      <c r="W20" s="1083"/>
    </row>
    <row r="21" spans="1:23" ht="30" customHeight="1">
      <c r="A21" s="1152" t="s">
        <v>89</v>
      </c>
      <c r="B21" s="1153"/>
      <c r="C21" s="1153"/>
      <c r="D21" s="1154"/>
      <c r="E21" s="1155" t="s">
        <v>955</v>
      </c>
      <c r="F21" s="1156"/>
      <c r="G21" s="1156"/>
      <c r="H21" s="1156"/>
      <c r="I21" s="1156" t="s">
        <v>955</v>
      </c>
      <c r="J21" s="1156"/>
      <c r="K21" s="1156"/>
      <c r="L21" s="1157"/>
      <c r="M21" s="1155" t="s">
        <v>955</v>
      </c>
      <c r="N21" s="1156"/>
      <c r="O21" s="1156"/>
      <c r="P21" s="1156"/>
      <c r="Q21" s="1156" t="s">
        <v>955</v>
      </c>
      <c r="R21" s="1156"/>
      <c r="S21" s="1156"/>
      <c r="T21" s="1158"/>
      <c r="U21" s="1083"/>
      <c r="V21" s="1083"/>
      <c r="W21" s="1083"/>
    </row>
    <row r="22" spans="1:23" ht="30" customHeight="1">
      <c r="A22" s="1159" t="s">
        <v>90</v>
      </c>
      <c r="B22" s="1160"/>
      <c r="C22" s="1160"/>
      <c r="D22" s="1161"/>
      <c r="E22" s="1162" t="s">
        <v>858</v>
      </c>
      <c r="F22" s="1163"/>
      <c r="G22" s="1163"/>
      <c r="H22" s="1163"/>
      <c r="I22" s="1163" t="s">
        <v>955</v>
      </c>
      <c r="J22" s="1163"/>
      <c r="K22" s="1163"/>
      <c r="L22" s="1164"/>
      <c r="M22" s="1162" t="s">
        <v>858</v>
      </c>
      <c r="N22" s="1163"/>
      <c r="O22" s="1163"/>
      <c r="P22" s="1163"/>
      <c r="Q22" s="1163" t="s">
        <v>956</v>
      </c>
      <c r="R22" s="1163"/>
      <c r="S22" s="1163"/>
      <c r="T22" s="1182"/>
      <c r="U22" s="1083"/>
      <c r="V22" s="1083"/>
      <c r="W22" s="1083"/>
    </row>
    <row r="23" spans="1:23" ht="30" customHeight="1">
      <c r="A23" s="1159" t="s">
        <v>779</v>
      </c>
      <c r="B23" s="1160"/>
      <c r="C23" s="1160"/>
      <c r="D23" s="1161"/>
      <c r="E23" s="1162" t="s">
        <v>957</v>
      </c>
      <c r="F23" s="1163"/>
      <c r="G23" s="1163"/>
      <c r="H23" s="1163"/>
      <c r="I23" s="1165" t="s">
        <v>958</v>
      </c>
      <c r="J23" s="1166"/>
      <c r="K23" s="1166"/>
      <c r="L23" s="1167"/>
      <c r="M23" s="1162" t="s">
        <v>959</v>
      </c>
      <c r="N23" s="1163"/>
      <c r="O23" s="1163"/>
      <c r="P23" s="1163"/>
      <c r="Q23" s="1163" t="s">
        <v>960</v>
      </c>
      <c r="R23" s="1163"/>
      <c r="S23" s="1163"/>
      <c r="T23" s="1182"/>
      <c r="U23" s="1083"/>
      <c r="V23" s="1083"/>
      <c r="W23" s="1083"/>
    </row>
    <row r="24" spans="1:23" ht="30" customHeight="1">
      <c r="A24" s="1159" t="s">
        <v>91</v>
      </c>
      <c r="B24" s="1160"/>
      <c r="C24" s="1160"/>
      <c r="D24" s="1161"/>
      <c r="E24" s="1162" t="s">
        <v>957</v>
      </c>
      <c r="F24" s="1163"/>
      <c r="G24" s="1163"/>
      <c r="H24" s="1163"/>
      <c r="I24" s="1165" t="s">
        <v>961</v>
      </c>
      <c r="J24" s="1166"/>
      <c r="K24" s="1166"/>
      <c r="L24" s="1167"/>
      <c r="M24" s="1162" t="s">
        <v>962</v>
      </c>
      <c r="N24" s="1163"/>
      <c r="O24" s="1163"/>
      <c r="P24" s="1163"/>
      <c r="Q24" s="1163" t="s">
        <v>963</v>
      </c>
      <c r="R24" s="1163"/>
      <c r="S24" s="1163"/>
      <c r="T24" s="1182"/>
      <c r="U24" s="1083"/>
      <c r="V24" s="1083"/>
      <c r="W24" s="1083"/>
    </row>
    <row r="25" spans="1:23" ht="30" customHeight="1">
      <c r="A25" s="1168" t="s">
        <v>92</v>
      </c>
      <c r="B25" s="1169"/>
      <c r="C25" s="1169"/>
      <c r="D25" s="1170"/>
      <c r="E25" s="1171" t="s">
        <v>859</v>
      </c>
      <c r="F25" s="1172"/>
      <c r="G25" s="1172"/>
      <c r="H25" s="1172"/>
      <c r="I25" s="1172" t="s">
        <v>378</v>
      </c>
      <c r="J25" s="1172"/>
      <c r="K25" s="1172"/>
      <c r="L25" s="1173"/>
      <c r="M25" s="1171" t="s">
        <v>964</v>
      </c>
      <c r="N25" s="1172"/>
      <c r="O25" s="1172"/>
      <c r="P25" s="1172"/>
      <c r="Q25" s="1163" t="s">
        <v>965</v>
      </c>
      <c r="R25" s="1163"/>
      <c r="S25" s="1163"/>
      <c r="T25" s="1182"/>
      <c r="U25" s="1083"/>
      <c r="V25" s="1083"/>
      <c r="W25" s="1083"/>
    </row>
    <row r="26" spans="1:23" ht="30" customHeight="1" thickBot="1">
      <c r="A26" s="1174" t="s">
        <v>29</v>
      </c>
      <c r="B26" s="1175"/>
      <c r="C26" s="1175"/>
      <c r="D26" s="1176"/>
      <c r="E26" s="1183" t="s">
        <v>966</v>
      </c>
      <c r="F26" s="1177"/>
      <c r="G26" s="1177"/>
      <c r="H26" s="1177"/>
      <c r="I26" s="1177" t="s">
        <v>967</v>
      </c>
      <c r="J26" s="1177"/>
      <c r="K26" s="1177"/>
      <c r="L26" s="1178"/>
      <c r="M26" s="1183" t="s">
        <v>968</v>
      </c>
      <c r="N26" s="1177"/>
      <c r="O26" s="1177"/>
      <c r="P26" s="1177"/>
      <c r="Q26" s="1177" t="s">
        <v>969</v>
      </c>
      <c r="R26" s="1177"/>
      <c r="S26" s="1177"/>
      <c r="T26" s="1179"/>
      <c r="U26" s="1083"/>
      <c r="V26" s="1083"/>
      <c r="W26" s="1083"/>
    </row>
    <row r="27" spans="1:23" ht="13.5" customHeight="1">
      <c r="A27" s="1007"/>
      <c r="B27" s="1007"/>
      <c r="C27" s="1007"/>
      <c r="D27" s="1007"/>
      <c r="E27" s="1007"/>
      <c r="F27" s="1007"/>
      <c r="G27" s="1007"/>
      <c r="H27" s="1007"/>
      <c r="I27" s="1007"/>
      <c r="J27" s="1007"/>
      <c r="K27" s="1007"/>
      <c r="L27" s="1007"/>
      <c r="M27" s="1007"/>
      <c r="N27" s="1007"/>
      <c r="O27" s="1007"/>
      <c r="P27" s="1007"/>
      <c r="Q27" s="1007"/>
      <c r="R27" s="1007"/>
      <c r="S27" s="1007"/>
      <c r="T27" s="1007"/>
      <c r="U27" s="1083"/>
      <c r="V27" s="1083"/>
      <c r="W27" s="1083"/>
    </row>
    <row r="28" spans="1:23" ht="21" customHeight="1">
      <c r="A28" s="1136" t="s">
        <v>93</v>
      </c>
      <c r="B28" s="1136"/>
      <c r="C28" s="1136"/>
      <c r="D28" s="1136"/>
      <c r="E28" s="1136"/>
      <c r="F28" s="1136"/>
      <c r="G28" s="1136"/>
      <c r="H28" s="1136"/>
      <c r="I28" s="1136"/>
      <c r="J28" s="1136"/>
      <c r="K28" s="1136"/>
      <c r="L28" s="1136"/>
      <c r="M28" s="1136"/>
      <c r="N28" s="1136"/>
      <c r="O28" s="1136"/>
      <c r="P28" s="1136"/>
      <c r="Q28" s="1136"/>
      <c r="R28" s="1136"/>
      <c r="S28" s="1136"/>
      <c r="T28" s="1136"/>
      <c r="U28" s="1083"/>
      <c r="V28" s="1083"/>
      <c r="W28" s="1083"/>
    </row>
    <row r="29" spans="1:23" ht="21" customHeight="1">
      <c r="A29" s="1180" t="s">
        <v>970</v>
      </c>
      <c r="B29" s="1180"/>
      <c r="C29" s="1180"/>
      <c r="D29" s="1180"/>
      <c r="E29" s="1180"/>
      <c r="F29" s="1180"/>
      <c r="G29" s="1180"/>
      <c r="H29" s="1180"/>
      <c r="I29" s="1180"/>
      <c r="J29" s="1180"/>
      <c r="K29" s="1180"/>
      <c r="L29" s="1180"/>
      <c r="M29" s="1180"/>
      <c r="N29" s="1180"/>
      <c r="O29" s="1180"/>
      <c r="P29" s="1180"/>
      <c r="Q29" s="1180"/>
      <c r="R29" s="1180"/>
      <c r="S29" s="1180"/>
      <c r="T29" s="1180"/>
      <c r="U29" s="1083"/>
      <c r="V29" s="1083"/>
      <c r="W29" s="1083"/>
    </row>
    <row r="30" spans="1:23">
      <c r="U30" s="1083"/>
      <c r="V30" s="1083"/>
      <c r="W30" s="1083"/>
    </row>
    <row r="31" spans="1:23">
      <c r="U31" s="1083"/>
      <c r="V31" s="1083"/>
      <c r="W31" s="1083"/>
    </row>
    <row r="32" spans="1:23">
      <c r="U32" s="1083"/>
      <c r="V32" s="1083"/>
      <c r="W32" s="1083"/>
    </row>
    <row r="39" spans="1:20">
      <c r="A39" s="1083"/>
      <c r="B39" s="1083"/>
      <c r="C39" s="1083"/>
      <c r="D39" s="1083"/>
      <c r="E39" s="1083"/>
      <c r="F39" s="1083"/>
      <c r="G39" s="1083"/>
      <c r="H39" s="1083"/>
      <c r="I39" s="1084"/>
      <c r="J39" s="1083"/>
      <c r="K39" s="1083"/>
      <c r="L39" s="1083"/>
      <c r="M39" s="1083"/>
      <c r="N39" s="1083"/>
      <c r="O39" s="1083"/>
      <c r="P39" s="1083"/>
      <c r="Q39" s="1083"/>
      <c r="R39" s="1083"/>
      <c r="S39" s="1083"/>
      <c r="T39" s="1083"/>
    </row>
    <row r="40" spans="1:20">
      <c r="A40" s="1083"/>
      <c r="B40" s="1083"/>
      <c r="C40" s="1083"/>
      <c r="D40" s="1083"/>
      <c r="E40" s="1083"/>
      <c r="F40" s="1083"/>
      <c r="G40" s="1083"/>
      <c r="H40" s="1083"/>
      <c r="I40" s="1084"/>
      <c r="J40" s="1083"/>
      <c r="K40" s="1083"/>
      <c r="L40" s="1083"/>
      <c r="M40" s="1083"/>
      <c r="N40" s="1083"/>
      <c r="O40" s="1083"/>
      <c r="P40" s="1083"/>
      <c r="Q40" s="1083"/>
      <c r="R40" s="1083"/>
      <c r="S40" s="1083"/>
      <c r="T40" s="1083"/>
    </row>
    <row r="41" spans="1:20">
      <c r="A41" s="1083"/>
      <c r="B41" s="1083"/>
      <c r="C41" s="1083"/>
      <c r="D41" s="1083"/>
      <c r="E41" s="1083"/>
      <c r="F41" s="1083"/>
      <c r="G41" s="1083"/>
      <c r="H41" s="1083"/>
      <c r="I41" s="1084"/>
      <c r="J41" s="1083"/>
      <c r="K41" s="1083"/>
      <c r="L41" s="1083"/>
      <c r="M41" s="1083"/>
      <c r="N41" s="1083"/>
      <c r="O41" s="1083"/>
      <c r="P41" s="1083"/>
      <c r="Q41" s="1083"/>
      <c r="R41" s="1083"/>
      <c r="S41" s="1083"/>
      <c r="T41" s="1083"/>
    </row>
    <row r="42" spans="1:20">
      <c r="A42" s="1083"/>
      <c r="B42" s="1083"/>
      <c r="C42" s="1083"/>
      <c r="D42" s="1083"/>
      <c r="E42" s="1083"/>
      <c r="F42" s="1083"/>
      <c r="G42" s="1083"/>
      <c r="H42" s="1083"/>
      <c r="I42" s="1084"/>
      <c r="J42" s="1083"/>
      <c r="K42" s="1083"/>
      <c r="L42" s="1083"/>
      <c r="M42" s="1083"/>
      <c r="N42" s="1083"/>
      <c r="O42" s="1083"/>
      <c r="P42" s="1083"/>
      <c r="Q42" s="1083"/>
      <c r="R42" s="1083"/>
      <c r="S42" s="1083"/>
      <c r="T42" s="1083"/>
    </row>
    <row r="43" spans="1:20">
      <c r="A43" s="1083"/>
      <c r="B43" s="1083"/>
      <c r="C43" s="1083"/>
      <c r="D43" s="1083"/>
      <c r="E43" s="1083"/>
      <c r="F43" s="1083"/>
      <c r="G43" s="1083"/>
      <c r="H43" s="1083"/>
      <c r="I43" s="1084"/>
      <c r="J43" s="1083"/>
      <c r="K43" s="1083"/>
      <c r="L43" s="1083"/>
      <c r="M43" s="1083"/>
      <c r="N43" s="1083"/>
      <c r="O43" s="1083"/>
      <c r="P43" s="1083"/>
      <c r="Q43" s="1083"/>
      <c r="R43" s="1083"/>
      <c r="S43" s="1083"/>
      <c r="T43" s="1083"/>
    </row>
    <row r="44" spans="1:20">
      <c r="A44" s="1083"/>
      <c r="B44" s="1083"/>
      <c r="C44" s="1083"/>
      <c r="D44" s="1083"/>
      <c r="E44" s="1083"/>
      <c r="F44" s="1083"/>
      <c r="G44" s="1083"/>
      <c r="H44" s="1083"/>
      <c r="I44" s="1084"/>
      <c r="J44" s="1083"/>
      <c r="K44" s="1083"/>
      <c r="L44" s="1083"/>
      <c r="M44" s="1083"/>
      <c r="N44" s="1083"/>
      <c r="O44" s="1083"/>
      <c r="P44" s="1083"/>
      <c r="Q44" s="1083"/>
      <c r="R44" s="1083"/>
      <c r="S44" s="1083"/>
      <c r="T44" s="1083"/>
    </row>
  </sheetData>
  <mergeCells count="81">
    <mergeCell ref="A28:T28"/>
    <mergeCell ref="A29:T29"/>
    <mergeCell ref="A25:D25"/>
    <mergeCell ref="E25:H25"/>
    <mergeCell ref="I25:L25"/>
    <mergeCell ref="M25:P25"/>
    <mergeCell ref="Q25:T25"/>
    <mergeCell ref="A26:D26"/>
    <mergeCell ref="E26:H26"/>
    <mergeCell ref="I26:L26"/>
    <mergeCell ref="M26:P26"/>
    <mergeCell ref="Q26:T26"/>
    <mergeCell ref="A23:D23"/>
    <mergeCell ref="E23:H23"/>
    <mergeCell ref="I23:L23"/>
    <mergeCell ref="M23:P23"/>
    <mergeCell ref="Q23:T23"/>
    <mergeCell ref="A24:D24"/>
    <mergeCell ref="E24:H24"/>
    <mergeCell ref="I24:L24"/>
    <mergeCell ref="M24:P24"/>
    <mergeCell ref="Q24:T24"/>
    <mergeCell ref="A21:D21"/>
    <mergeCell ref="E21:H21"/>
    <mergeCell ref="I21:L21"/>
    <mergeCell ref="M21:P21"/>
    <mergeCell ref="Q21:T21"/>
    <mergeCell ref="A22:D22"/>
    <mergeCell ref="E22:H22"/>
    <mergeCell ref="I22:L22"/>
    <mergeCell ref="M22:P22"/>
    <mergeCell ref="Q22:T22"/>
    <mergeCell ref="A13:T13"/>
    <mergeCell ref="A14:T14"/>
    <mergeCell ref="A17:J17"/>
    <mergeCell ref="A18:T18"/>
    <mergeCell ref="A19:D19"/>
    <mergeCell ref="E19:H20"/>
    <mergeCell ref="I19:L20"/>
    <mergeCell ref="M19:P20"/>
    <mergeCell ref="Q19:T20"/>
    <mergeCell ref="A20:D20"/>
    <mergeCell ref="A10:E10"/>
    <mergeCell ref="F10:J10"/>
    <mergeCell ref="K10:O10"/>
    <mergeCell ref="P10:T10"/>
    <mergeCell ref="V10:W10"/>
    <mergeCell ref="A12:T12"/>
    <mergeCell ref="A8:E8"/>
    <mergeCell ref="F8:J8"/>
    <mergeCell ref="K8:O8"/>
    <mergeCell ref="P8:T8"/>
    <mergeCell ref="V8:W8"/>
    <mergeCell ref="A9:E9"/>
    <mergeCell ref="F9:J9"/>
    <mergeCell ref="K9:O9"/>
    <mergeCell ref="P9:T9"/>
    <mergeCell ref="V9:W9"/>
    <mergeCell ref="A6:E6"/>
    <mergeCell ref="F6:J6"/>
    <mergeCell ref="K6:O6"/>
    <mergeCell ref="P6:T6"/>
    <mergeCell ref="V6:W6"/>
    <mergeCell ref="A7:E7"/>
    <mergeCell ref="F7:J7"/>
    <mergeCell ref="K7:O7"/>
    <mergeCell ref="P7:T7"/>
    <mergeCell ref="V7:W7"/>
    <mergeCell ref="V4:W4"/>
    <mergeCell ref="X4:Y4"/>
    <mergeCell ref="Z4:Z5"/>
    <mergeCell ref="A5:E5"/>
    <mergeCell ref="F5:J5"/>
    <mergeCell ref="K5:O5"/>
    <mergeCell ref="V5:W5"/>
    <mergeCell ref="A1:G1"/>
    <mergeCell ref="A2:G2"/>
    <mergeCell ref="A3:T3"/>
    <mergeCell ref="A4:E4"/>
    <mergeCell ref="F4:O4"/>
    <mergeCell ref="P4:T5"/>
  </mergeCells>
  <phoneticPr fontId="3"/>
  <pageMargins left="0.98425196850393704" right="0.59055118110236227" top="0.98425196850393704" bottom="0.78740157480314965" header="0.27559055118110237" footer="0.51181102362204722"/>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8F473-CD6F-471A-BDC8-064798EB244D}">
  <sheetPr>
    <tabColor rgb="FFFFC000"/>
  </sheetPr>
  <dimension ref="A1:R31"/>
  <sheetViews>
    <sheetView view="pageBreakPreview" zoomScale="115" zoomScaleNormal="100" zoomScaleSheetLayoutView="115" workbookViewId="0"/>
  </sheetViews>
  <sheetFormatPr defaultRowHeight="13.5"/>
  <cols>
    <col min="1" max="1" width="9" style="3"/>
    <col min="2" max="3" width="5.625" style="3" customWidth="1"/>
    <col min="4" max="15" width="6.625" style="3" customWidth="1"/>
    <col min="16" max="257" width="9" style="3"/>
    <col min="258" max="259" width="5.625" style="3" customWidth="1"/>
    <col min="260" max="271" width="6.625" style="3" customWidth="1"/>
    <col min="272" max="513" width="9" style="3"/>
    <col min="514" max="515" width="5.625" style="3" customWidth="1"/>
    <col min="516" max="527" width="6.625" style="3" customWidth="1"/>
    <col min="528" max="769" width="9" style="3"/>
    <col min="770" max="771" width="5.625" style="3" customWidth="1"/>
    <col min="772" max="783" width="6.625" style="3" customWidth="1"/>
    <col min="784" max="1025" width="9" style="3"/>
    <col min="1026" max="1027" width="5.625" style="3" customWidth="1"/>
    <col min="1028" max="1039" width="6.625" style="3" customWidth="1"/>
    <col min="1040" max="1281" width="9" style="3"/>
    <col min="1282" max="1283" width="5.625" style="3" customWidth="1"/>
    <col min="1284" max="1295" width="6.625" style="3" customWidth="1"/>
    <col min="1296" max="1537" width="9" style="3"/>
    <col min="1538" max="1539" width="5.625" style="3" customWidth="1"/>
    <col min="1540" max="1551" width="6.625" style="3" customWidth="1"/>
    <col min="1552" max="1793" width="9" style="3"/>
    <col min="1794" max="1795" width="5.625" style="3" customWidth="1"/>
    <col min="1796" max="1807" width="6.625" style="3" customWidth="1"/>
    <col min="1808" max="2049" width="9" style="3"/>
    <col min="2050" max="2051" width="5.625" style="3" customWidth="1"/>
    <col min="2052" max="2063" width="6.625" style="3" customWidth="1"/>
    <col min="2064" max="2305" width="9" style="3"/>
    <col min="2306" max="2307" width="5.625" style="3" customWidth="1"/>
    <col min="2308" max="2319" width="6.625" style="3" customWidth="1"/>
    <col min="2320" max="2561" width="9" style="3"/>
    <col min="2562" max="2563" width="5.625" style="3" customWidth="1"/>
    <col min="2564" max="2575" width="6.625" style="3" customWidth="1"/>
    <col min="2576" max="2817" width="9" style="3"/>
    <col min="2818" max="2819" width="5.625" style="3" customWidth="1"/>
    <col min="2820" max="2831" width="6.625" style="3" customWidth="1"/>
    <col min="2832" max="3073" width="9" style="3"/>
    <col min="3074" max="3075" width="5.625" style="3" customWidth="1"/>
    <col min="3076" max="3087" width="6.625" style="3" customWidth="1"/>
    <col min="3088" max="3329" width="9" style="3"/>
    <col min="3330" max="3331" width="5.625" style="3" customWidth="1"/>
    <col min="3332" max="3343" width="6.625" style="3" customWidth="1"/>
    <col min="3344" max="3585" width="9" style="3"/>
    <col min="3586" max="3587" width="5.625" style="3" customWidth="1"/>
    <col min="3588" max="3599" width="6.625" style="3" customWidth="1"/>
    <col min="3600" max="3841" width="9" style="3"/>
    <col min="3842" max="3843" width="5.625" style="3" customWidth="1"/>
    <col min="3844" max="3855" width="6.625" style="3" customWidth="1"/>
    <col min="3856" max="4097" width="9" style="3"/>
    <col min="4098" max="4099" width="5.625" style="3" customWidth="1"/>
    <col min="4100" max="4111" width="6.625" style="3" customWidth="1"/>
    <col min="4112" max="4353" width="9" style="3"/>
    <col min="4354" max="4355" width="5.625" style="3" customWidth="1"/>
    <col min="4356" max="4367" width="6.625" style="3" customWidth="1"/>
    <col min="4368" max="4609" width="9" style="3"/>
    <col min="4610" max="4611" width="5.625" style="3" customWidth="1"/>
    <col min="4612" max="4623" width="6.625" style="3" customWidth="1"/>
    <col min="4624" max="4865" width="9" style="3"/>
    <col min="4866" max="4867" width="5.625" style="3" customWidth="1"/>
    <col min="4868" max="4879" width="6.625" style="3" customWidth="1"/>
    <col min="4880" max="5121" width="9" style="3"/>
    <col min="5122" max="5123" width="5.625" style="3" customWidth="1"/>
    <col min="5124" max="5135" width="6.625" style="3" customWidth="1"/>
    <col min="5136" max="5377" width="9" style="3"/>
    <col min="5378" max="5379" width="5.625" style="3" customWidth="1"/>
    <col min="5380" max="5391" width="6.625" style="3" customWidth="1"/>
    <col min="5392" max="5633" width="9" style="3"/>
    <col min="5634" max="5635" width="5.625" style="3" customWidth="1"/>
    <col min="5636" max="5647" width="6.625" style="3" customWidth="1"/>
    <col min="5648" max="5889" width="9" style="3"/>
    <col min="5890" max="5891" width="5.625" style="3" customWidth="1"/>
    <col min="5892" max="5903" width="6.625" style="3" customWidth="1"/>
    <col min="5904" max="6145" width="9" style="3"/>
    <col min="6146" max="6147" width="5.625" style="3" customWidth="1"/>
    <col min="6148" max="6159" width="6.625" style="3" customWidth="1"/>
    <col min="6160" max="6401" width="9" style="3"/>
    <col min="6402" max="6403" width="5.625" style="3" customWidth="1"/>
    <col min="6404" max="6415" width="6.625" style="3" customWidth="1"/>
    <col min="6416" max="6657" width="9" style="3"/>
    <col min="6658" max="6659" width="5.625" style="3" customWidth="1"/>
    <col min="6660" max="6671" width="6.625" style="3" customWidth="1"/>
    <col min="6672" max="6913" width="9" style="3"/>
    <col min="6914" max="6915" width="5.625" style="3" customWidth="1"/>
    <col min="6916" max="6927" width="6.625" style="3" customWidth="1"/>
    <col min="6928" max="7169" width="9" style="3"/>
    <col min="7170" max="7171" width="5.625" style="3" customWidth="1"/>
    <col min="7172" max="7183" width="6.625" style="3" customWidth="1"/>
    <col min="7184" max="7425" width="9" style="3"/>
    <col min="7426" max="7427" width="5.625" style="3" customWidth="1"/>
    <col min="7428" max="7439" width="6.625" style="3" customWidth="1"/>
    <col min="7440" max="7681" width="9" style="3"/>
    <col min="7682" max="7683" width="5.625" style="3" customWidth="1"/>
    <col min="7684" max="7695" width="6.625" style="3" customWidth="1"/>
    <col min="7696" max="7937" width="9" style="3"/>
    <col min="7938" max="7939" width="5.625" style="3" customWidth="1"/>
    <col min="7940" max="7951" width="6.625" style="3" customWidth="1"/>
    <col min="7952" max="8193" width="9" style="3"/>
    <col min="8194" max="8195" width="5.625" style="3" customWidth="1"/>
    <col min="8196" max="8207" width="6.625" style="3" customWidth="1"/>
    <col min="8208" max="8449" width="9" style="3"/>
    <col min="8450" max="8451" width="5.625" style="3" customWidth="1"/>
    <col min="8452" max="8463" width="6.625" style="3" customWidth="1"/>
    <col min="8464" max="8705" width="9" style="3"/>
    <col min="8706" max="8707" width="5.625" style="3" customWidth="1"/>
    <col min="8708" max="8719" width="6.625" style="3" customWidth="1"/>
    <col min="8720" max="8961" width="9" style="3"/>
    <col min="8962" max="8963" width="5.625" style="3" customWidth="1"/>
    <col min="8964" max="8975" width="6.625" style="3" customWidth="1"/>
    <col min="8976" max="9217" width="9" style="3"/>
    <col min="9218" max="9219" width="5.625" style="3" customWidth="1"/>
    <col min="9220" max="9231" width="6.625" style="3" customWidth="1"/>
    <col min="9232" max="9473" width="9" style="3"/>
    <col min="9474" max="9475" width="5.625" style="3" customWidth="1"/>
    <col min="9476" max="9487" width="6.625" style="3" customWidth="1"/>
    <col min="9488" max="9729" width="9" style="3"/>
    <col min="9730" max="9731" width="5.625" style="3" customWidth="1"/>
    <col min="9732" max="9743" width="6.625" style="3" customWidth="1"/>
    <col min="9744" max="9985" width="9" style="3"/>
    <col min="9986" max="9987" width="5.625" style="3" customWidth="1"/>
    <col min="9988" max="9999" width="6.625" style="3" customWidth="1"/>
    <col min="10000" max="10241" width="9" style="3"/>
    <col min="10242" max="10243" width="5.625" style="3" customWidth="1"/>
    <col min="10244" max="10255" width="6.625" style="3" customWidth="1"/>
    <col min="10256" max="10497" width="9" style="3"/>
    <col min="10498" max="10499" width="5.625" style="3" customWidth="1"/>
    <col min="10500" max="10511" width="6.625" style="3" customWidth="1"/>
    <col min="10512" max="10753" width="9" style="3"/>
    <col min="10754" max="10755" width="5.625" style="3" customWidth="1"/>
    <col min="10756" max="10767" width="6.625" style="3" customWidth="1"/>
    <col min="10768" max="11009" width="9" style="3"/>
    <col min="11010" max="11011" width="5.625" style="3" customWidth="1"/>
    <col min="11012" max="11023" width="6.625" style="3" customWidth="1"/>
    <col min="11024" max="11265" width="9" style="3"/>
    <col min="11266" max="11267" width="5.625" style="3" customWidth="1"/>
    <col min="11268" max="11279" width="6.625" style="3" customWidth="1"/>
    <col min="11280" max="11521" width="9" style="3"/>
    <col min="11522" max="11523" width="5.625" style="3" customWidth="1"/>
    <col min="11524" max="11535" width="6.625" style="3" customWidth="1"/>
    <col min="11536" max="11777" width="9" style="3"/>
    <col min="11778" max="11779" width="5.625" style="3" customWidth="1"/>
    <col min="11780" max="11791" width="6.625" style="3" customWidth="1"/>
    <col min="11792" max="12033" width="9" style="3"/>
    <col min="12034" max="12035" width="5.625" style="3" customWidth="1"/>
    <col min="12036" max="12047" width="6.625" style="3" customWidth="1"/>
    <col min="12048" max="12289" width="9" style="3"/>
    <col min="12290" max="12291" width="5.625" style="3" customWidth="1"/>
    <col min="12292" max="12303" width="6.625" style="3" customWidth="1"/>
    <col min="12304" max="12545" width="9" style="3"/>
    <col min="12546" max="12547" width="5.625" style="3" customWidth="1"/>
    <col min="12548" max="12559" width="6.625" style="3" customWidth="1"/>
    <col min="12560" max="12801" width="9" style="3"/>
    <col min="12802" max="12803" width="5.625" style="3" customWidth="1"/>
    <col min="12804" max="12815" width="6.625" style="3" customWidth="1"/>
    <col min="12816" max="13057" width="9" style="3"/>
    <col min="13058" max="13059" width="5.625" style="3" customWidth="1"/>
    <col min="13060" max="13071" width="6.625" style="3" customWidth="1"/>
    <col min="13072" max="13313" width="9" style="3"/>
    <col min="13314" max="13315" width="5.625" style="3" customWidth="1"/>
    <col min="13316" max="13327" width="6.625" style="3" customWidth="1"/>
    <col min="13328" max="13569" width="9" style="3"/>
    <col min="13570" max="13571" width="5.625" style="3" customWidth="1"/>
    <col min="13572" max="13583" width="6.625" style="3" customWidth="1"/>
    <col min="13584" max="13825" width="9" style="3"/>
    <col min="13826" max="13827" width="5.625" style="3" customWidth="1"/>
    <col min="13828" max="13839" width="6.625" style="3" customWidth="1"/>
    <col min="13840" max="14081" width="9" style="3"/>
    <col min="14082" max="14083" width="5.625" style="3" customWidth="1"/>
    <col min="14084" max="14095" width="6.625" style="3" customWidth="1"/>
    <col min="14096" max="14337" width="9" style="3"/>
    <col min="14338" max="14339" width="5.625" style="3" customWidth="1"/>
    <col min="14340" max="14351" width="6.625" style="3" customWidth="1"/>
    <col min="14352" max="14593" width="9" style="3"/>
    <col min="14594" max="14595" width="5.625" style="3" customWidth="1"/>
    <col min="14596" max="14607" width="6.625" style="3" customWidth="1"/>
    <col min="14608" max="14849" width="9" style="3"/>
    <col min="14850" max="14851" width="5.625" style="3" customWidth="1"/>
    <col min="14852" max="14863" width="6.625" style="3" customWidth="1"/>
    <col min="14864" max="15105" width="9" style="3"/>
    <col min="15106" max="15107" width="5.625" style="3" customWidth="1"/>
    <col min="15108" max="15119" width="6.625" style="3" customWidth="1"/>
    <col min="15120" max="15361" width="9" style="3"/>
    <col min="15362" max="15363" width="5.625" style="3" customWidth="1"/>
    <col min="15364" max="15375" width="6.625" style="3" customWidth="1"/>
    <col min="15376" max="15617" width="9" style="3"/>
    <col min="15618" max="15619" width="5.625" style="3" customWidth="1"/>
    <col min="15620" max="15631" width="6.625" style="3" customWidth="1"/>
    <col min="15632" max="15873" width="9" style="3"/>
    <col min="15874" max="15875" width="5.625" style="3" customWidth="1"/>
    <col min="15876" max="15887" width="6.625" style="3" customWidth="1"/>
    <col min="15888" max="16129" width="9" style="3"/>
    <col min="16130" max="16131" width="5.625" style="3" customWidth="1"/>
    <col min="16132" max="16143" width="6.625" style="3" customWidth="1"/>
    <col min="16144" max="16384" width="9" style="3"/>
  </cols>
  <sheetData>
    <row r="1" spans="1:18" ht="14.25">
      <c r="A1" s="1184" t="s">
        <v>94</v>
      </c>
      <c r="B1" s="1185"/>
      <c r="C1" s="1185"/>
    </row>
    <row r="2" spans="1:18" s="1186" customFormat="1" ht="14.25"/>
    <row r="3" spans="1:18" s="1186" customFormat="1" ht="14.25">
      <c r="A3" s="1184" t="s">
        <v>95</v>
      </c>
      <c r="E3" s="1187"/>
      <c r="F3" s="1187"/>
      <c r="G3" s="1187"/>
      <c r="H3" s="1187"/>
      <c r="I3" s="1187"/>
    </row>
    <row r="4" spans="1:18" s="1186" customFormat="1" ht="15" thickBot="1">
      <c r="A4" s="1184"/>
      <c r="E4" s="1187"/>
      <c r="F4" s="1187"/>
      <c r="G4" s="1187"/>
      <c r="H4" s="1188" t="s">
        <v>971</v>
      </c>
      <c r="I4" s="1188"/>
      <c r="J4" s="1188"/>
      <c r="K4" s="1188"/>
      <c r="L4" s="1188"/>
      <c r="M4" s="1188"/>
    </row>
    <row r="5" spans="1:18" ht="20.100000000000001" customHeight="1">
      <c r="A5" s="1189" t="s">
        <v>887</v>
      </c>
      <c r="B5" s="1190" t="s">
        <v>96</v>
      </c>
      <c r="C5" s="1191"/>
      <c r="D5" s="1192" t="s">
        <v>97</v>
      </c>
      <c r="E5" s="1193"/>
      <c r="F5" s="1193"/>
      <c r="G5" s="1193"/>
      <c r="H5" s="1193"/>
      <c r="I5" s="1193"/>
      <c r="J5" s="1193"/>
      <c r="K5" s="1193"/>
      <c r="L5" s="1193"/>
      <c r="M5" s="1194"/>
    </row>
    <row r="6" spans="1:18" ht="20.100000000000001" customHeight="1">
      <c r="A6" s="1195"/>
      <c r="B6" s="1196"/>
      <c r="C6" s="1197"/>
      <c r="D6" s="1198" t="s">
        <v>98</v>
      </c>
      <c r="E6" s="1199"/>
      <c r="F6" s="1199"/>
      <c r="G6" s="1200"/>
      <c r="H6" s="1198" t="s">
        <v>99</v>
      </c>
      <c r="I6" s="1199"/>
      <c r="J6" s="1199"/>
      <c r="K6" s="1200"/>
      <c r="L6" s="1201" t="s">
        <v>100</v>
      </c>
      <c r="M6" s="1202"/>
    </row>
    <row r="7" spans="1:18" ht="20.100000000000001" customHeight="1">
      <c r="A7" s="1203" t="s">
        <v>101</v>
      </c>
      <c r="B7" s="1204"/>
      <c r="C7" s="1205"/>
      <c r="D7" s="1206" t="s">
        <v>102</v>
      </c>
      <c r="E7" s="1207" t="s">
        <v>242</v>
      </c>
      <c r="F7" s="1207" t="s">
        <v>780</v>
      </c>
      <c r="G7" s="1208" t="s">
        <v>103</v>
      </c>
      <c r="H7" s="1209" t="s">
        <v>102</v>
      </c>
      <c r="I7" s="1207" t="s">
        <v>242</v>
      </c>
      <c r="J7" s="1207" t="s">
        <v>780</v>
      </c>
      <c r="K7" s="1210" t="s">
        <v>103</v>
      </c>
      <c r="L7" s="1204"/>
      <c r="M7" s="1211"/>
    </row>
    <row r="8" spans="1:18" ht="30" customHeight="1">
      <c r="A8" s="1212" t="s">
        <v>104</v>
      </c>
      <c r="B8" s="1213">
        <v>5</v>
      </c>
      <c r="C8" s="1214"/>
      <c r="D8" s="1215">
        <v>1</v>
      </c>
      <c r="E8" s="1216">
        <v>2</v>
      </c>
      <c r="F8" s="1216">
        <v>2</v>
      </c>
      <c r="G8" s="1217">
        <f t="shared" ref="G8:G16" si="0">SUM(D8:F8)</f>
        <v>5</v>
      </c>
      <c r="H8" s="1218">
        <v>0</v>
      </c>
      <c r="I8" s="1216">
        <v>4</v>
      </c>
      <c r="J8" s="1216">
        <v>6</v>
      </c>
      <c r="K8" s="1219">
        <f t="shared" ref="K8:K16" si="1">SUM(H8:J8)</f>
        <v>10</v>
      </c>
      <c r="L8" s="1213">
        <f>SUM(K8,G8)</f>
        <v>15</v>
      </c>
      <c r="M8" s="1220"/>
      <c r="O8" s="1221"/>
      <c r="P8" s="1221"/>
    </row>
    <row r="9" spans="1:18" ht="30" customHeight="1">
      <c r="A9" s="1212" t="s">
        <v>38</v>
      </c>
      <c r="B9" s="1213">
        <v>5</v>
      </c>
      <c r="C9" s="1214"/>
      <c r="D9" s="1215">
        <v>0</v>
      </c>
      <c r="E9" s="1216">
        <v>2</v>
      </c>
      <c r="F9" s="1216">
        <v>0</v>
      </c>
      <c r="G9" s="1217">
        <f t="shared" si="0"/>
        <v>2</v>
      </c>
      <c r="H9" s="1218">
        <v>0</v>
      </c>
      <c r="I9" s="1216">
        <v>3</v>
      </c>
      <c r="J9" s="1216">
        <v>1</v>
      </c>
      <c r="K9" s="1219">
        <f t="shared" si="1"/>
        <v>4</v>
      </c>
      <c r="L9" s="1213">
        <f t="shared" ref="L9:L16" si="2">SUM(K9,G9)</f>
        <v>6</v>
      </c>
      <c r="M9" s="1220"/>
      <c r="O9" s="1221"/>
      <c r="P9" s="1221"/>
    </row>
    <row r="10" spans="1:18" ht="30" customHeight="1">
      <c r="A10" s="1212" t="s">
        <v>105</v>
      </c>
      <c r="B10" s="1213">
        <v>4</v>
      </c>
      <c r="C10" s="1214"/>
      <c r="D10" s="1215">
        <v>0</v>
      </c>
      <c r="E10" s="1216">
        <v>2</v>
      </c>
      <c r="F10" s="1216">
        <v>0</v>
      </c>
      <c r="G10" s="1217">
        <f t="shared" si="0"/>
        <v>2</v>
      </c>
      <c r="H10" s="1218">
        <v>0</v>
      </c>
      <c r="I10" s="1216">
        <v>3</v>
      </c>
      <c r="J10" s="1216">
        <v>0</v>
      </c>
      <c r="K10" s="1219">
        <f t="shared" si="1"/>
        <v>3</v>
      </c>
      <c r="L10" s="1213">
        <f t="shared" si="2"/>
        <v>5</v>
      </c>
      <c r="M10" s="1220"/>
    </row>
    <row r="11" spans="1:18" ht="30" customHeight="1">
      <c r="A11" s="1212" t="s">
        <v>49</v>
      </c>
      <c r="B11" s="1213">
        <v>5</v>
      </c>
      <c r="C11" s="1214"/>
      <c r="D11" s="1215">
        <v>0</v>
      </c>
      <c r="E11" s="1216">
        <v>0</v>
      </c>
      <c r="F11" s="1216">
        <v>2</v>
      </c>
      <c r="G11" s="1217">
        <f>SUM(D11:F11)</f>
        <v>2</v>
      </c>
      <c r="H11" s="1218">
        <v>0</v>
      </c>
      <c r="I11" s="1216">
        <v>2</v>
      </c>
      <c r="J11" s="1216">
        <v>3</v>
      </c>
      <c r="K11" s="1219">
        <f>SUM(H11:J11)</f>
        <v>5</v>
      </c>
      <c r="L11" s="1213">
        <f t="shared" si="2"/>
        <v>7</v>
      </c>
      <c r="M11" s="1220"/>
    </row>
    <row r="12" spans="1:18" ht="30" customHeight="1">
      <c r="A12" s="1212" t="s">
        <v>106</v>
      </c>
      <c r="B12" s="1213">
        <v>2</v>
      </c>
      <c r="C12" s="1214"/>
      <c r="D12" s="1215">
        <v>0</v>
      </c>
      <c r="E12" s="1216">
        <v>0</v>
      </c>
      <c r="F12" s="1216">
        <v>0</v>
      </c>
      <c r="G12" s="1217">
        <f t="shared" si="0"/>
        <v>0</v>
      </c>
      <c r="H12" s="1218">
        <v>0</v>
      </c>
      <c r="I12" s="1216">
        <v>5</v>
      </c>
      <c r="J12" s="1216">
        <v>0</v>
      </c>
      <c r="K12" s="1219">
        <f t="shared" si="1"/>
        <v>5</v>
      </c>
      <c r="L12" s="1213">
        <f t="shared" si="2"/>
        <v>5</v>
      </c>
      <c r="M12" s="1220"/>
    </row>
    <row r="13" spans="1:18" ht="30" customHeight="1">
      <c r="A13" s="1222" t="s">
        <v>46</v>
      </c>
      <c r="B13" s="1223">
        <v>7</v>
      </c>
      <c r="C13" s="1224"/>
      <c r="D13" s="1225">
        <v>5</v>
      </c>
      <c r="E13" s="1226">
        <v>1</v>
      </c>
      <c r="F13" s="1226">
        <v>0</v>
      </c>
      <c r="G13" s="1227">
        <f t="shared" si="0"/>
        <v>6</v>
      </c>
      <c r="H13" s="1228">
        <v>5</v>
      </c>
      <c r="I13" s="1226">
        <v>9</v>
      </c>
      <c r="J13" s="1226">
        <v>3</v>
      </c>
      <c r="K13" s="1229">
        <f t="shared" si="1"/>
        <v>17</v>
      </c>
      <c r="L13" s="1213">
        <f t="shared" si="2"/>
        <v>23</v>
      </c>
      <c r="M13" s="1220"/>
      <c r="Q13" s="1230"/>
      <c r="R13" s="1230"/>
    </row>
    <row r="14" spans="1:18" ht="30" customHeight="1">
      <c r="A14" s="1212" t="s">
        <v>107</v>
      </c>
      <c r="B14" s="1213">
        <v>9</v>
      </c>
      <c r="C14" s="1214"/>
      <c r="D14" s="1215">
        <v>1</v>
      </c>
      <c r="E14" s="1216">
        <v>4</v>
      </c>
      <c r="F14" s="1216">
        <v>1</v>
      </c>
      <c r="G14" s="1217">
        <f t="shared" si="0"/>
        <v>6</v>
      </c>
      <c r="H14" s="1218">
        <v>0</v>
      </c>
      <c r="I14" s="1216">
        <v>15</v>
      </c>
      <c r="J14" s="1216">
        <v>4</v>
      </c>
      <c r="K14" s="1219">
        <f t="shared" si="1"/>
        <v>19</v>
      </c>
      <c r="L14" s="1213">
        <f t="shared" si="2"/>
        <v>25</v>
      </c>
      <c r="M14" s="1220"/>
    </row>
    <row r="15" spans="1:18" ht="30" customHeight="1">
      <c r="A15" s="1212" t="s">
        <v>108</v>
      </c>
      <c r="B15" s="1213">
        <v>6</v>
      </c>
      <c r="C15" s="1214"/>
      <c r="D15" s="1215">
        <v>1</v>
      </c>
      <c r="E15" s="1216">
        <v>0</v>
      </c>
      <c r="F15" s="1216">
        <v>2</v>
      </c>
      <c r="G15" s="1217">
        <f t="shared" si="0"/>
        <v>3</v>
      </c>
      <c r="H15" s="1218">
        <v>0</v>
      </c>
      <c r="I15" s="1216">
        <v>1</v>
      </c>
      <c r="J15" s="1216">
        <v>9</v>
      </c>
      <c r="K15" s="1219">
        <f t="shared" si="1"/>
        <v>10</v>
      </c>
      <c r="L15" s="1213">
        <f t="shared" si="2"/>
        <v>13</v>
      </c>
      <c r="M15" s="1220"/>
    </row>
    <row r="16" spans="1:18" ht="30" customHeight="1">
      <c r="A16" s="1212" t="s">
        <v>109</v>
      </c>
      <c r="B16" s="1213">
        <v>3</v>
      </c>
      <c r="C16" s="1214"/>
      <c r="D16" s="1215">
        <v>0</v>
      </c>
      <c r="E16" s="1216">
        <v>0</v>
      </c>
      <c r="F16" s="1216">
        <v>0</v>
      </c>
      <c r="G16" s="1217">
        <f t="shared" si="0"/>
        <v>0</v>
      </c>
      <c r="H16" s="1218">
        <v>0</v>
      </c>
      <c r="I16" s="1216">
        <v>2</v>
      </c>
      <c r="J16" s="1216">
        <v>3</v>
      </c>
      <c r="K16" s="1219">
        <f t="shared" si="1"/>
        <v>5</v>
      </c>
      <c r="L16" s="1213">
        <f t="shared" si="2"/>
        <v>5</v>
      </c>
      <c r="M16" s="1220"/>
    </row>
    <row r="17" spans="1:13" ht="30" customHeight="1" thickBot="1">
      <c r="A17" s="1231" t="s">
        <v>57</v>
      </c>
      <c r="B17" s="1232">
        <f>SUM(B8:C16)</f>
        <v>46</v>
      </c>
      <c r="C17" s="1233"/>
      <c r="D17" s="1234">
        <f t="shared" ref="D17:K17" si="3">SUM(D8:D16)</f>
        <v>8</v>
      </c>
      <c r="E17" s="1235">
        <f t="shared" si="3"/>
        <v>11</v>
      </c>
      <c r="F17" s="1235">
        <f>SUM(F8:F16)</f>
        <v>7</v>
      </c>
      <c r="G17" s="1236">
        <f>SUM(G8:G16)</f>
        <v>26</v>
      </c>
      <c r="H17" s="1237">
        <f t="shared" si="3"/>
        <v>5</v>
      </c>
      <c r="I17" s="1235">
        <f t="shared" si="3"/>
        <v>44</v>
      </c>
      <c r="J17" s="1235">
        <f t="shared" si="3"/>
        <v>29</v>
      </c>
      <c r="K17" s="1238">
        <f t="shared" si="3"/>
        <v>78</v>
      </c>
      <c r="L17" s="1239">
        <f>SUM(L8:M16)</f>
        <v>104</v>
      </c>
      <c r="M17" s="1240"/>
    </row>
    <row r="18" spans="1:13">
      <c r="A18" s="1241" t="s">
        <v>110</v>
      </c>
      <c r="B18" s="1242"/>
    </row>
    <row r="19" spans="1:13" ht="14.25">
      <c r="A19" s="1186"/>
      <c r="B19" s="1186"/>
      <c r="C19" s="1186"/>
      <c r="D19" s="1186"/>
      <c r="E19" s="1186"/>
      <c r="F19" s="1186"/>
      <c r="G19" s="1186"/>
      <c r="H19" s="1186"/>
      <c r="I19" s="1186"/>
      <c r="J19" s="1186"/>
      <c r="K19" s="1186"/>
      <c r="L19" s="1186"/>
      <c r="M19" s="1186"/>
    </row>
    <row r="20" spans="1:13" ht="14.25">
      <c r="A20" s="1243" t="s">
        <v>111</v>
      </c>
      <c r="B20" s="1243"/>
      <c r="C20" s="1243"/>
      <c r="D20" s="1243"/>
      <c r="E20" s="1243"/>
      <c r="F20" s="1244"/>
      <c r="G20" s="1244"/>
      <c r="H20" s="1244"/>
      <c r="I20" s="1244"/>
    </row>
    <row r="21" spans="1:13" ht="15" thickBot="1">
      <c r="A21" s="1245"/>
      <c r="B21" s="1245"/>
      <c r="C21" s="1245"/>
      <c r="D21" s="1245"/>
      <c r="E21" s="1245"/>
      <c r="F21" s="1244"/>
      <c r="G21" s="1188" t="s">
        <v>971</v>
      </c>
      <c r="H21" s="1188"/>
      <c r="I21" s="1188"/>
      <c r="J21" s="1188"/>
      <c r="K21" s="1188"/>
      <c r="L21" s="1188"/>
      <c r="M21" s="1188"/>
    </row>
    <row r="22" spans="1:13" ht="20.100000000000001" customHeight="1">
      <c r="A22" s="1246"/>
      <c r="B22" s="1247"/>
      <c r="C22" s="1248" t="s">
        <v>112</v>
      </c>
      <c r="D22" s="1249"/>
      <c r="E22" s="1249"/>
      <c r="F22" s="1250"/>
      <c r="G22" s="1251"/>
      <c r="H22" s="1250"/>
      <c r="I22" s="1251"/>
      <c r="J22" s="1250"/>
      <c r="K22" s="1251"/>
      <c r="L22" s="1252"/>
      <c r="M22" s="1253"/>
    </row>
    <row r="23" spans="1:13" ht="20.100000000000001" customHeight="1">
      <c r="A23" s="1254"/>
      <c r="B23" s="1241"/>
      <c r="C23" s="1255"/>
      <c r="D23" s="1256">
        <v>2</v>
      </c>
      <c r="E23" s="1257"/>
      <c r="F23" s="1258">
        <v>3</v>
      </c>
      <c r="G23" s="1257"/>
      <c r="H23" s="1258">
        <v>4</v>
      </c>
      <c r="I23" s="1257"/>
      <c r="J23" s="1258">
        <v>5</v>
      </c>
      <c r="K23" s="1257"/>
      <c r="L23" s="1095">
        <v>6</v>
      </c>
      <c r="M23" s="1259"/>
    </row>
    <row r="24" spans="1:13" ht="20.100000000000001" customHeight="1">
      <c r="A24" s="1260" t="s">
        <v>113</v>
      </c>
      <c r="B24" s="1261"/>
      <c r="C24" s="1262"/>
      <c r="D24" s="1263"/>
      <c r="E24" s="1263"/>
      <c r="F24" s="1264"/>
      <c r="G24" s="1265"/>
      <c r="H24" s="1266"/>
      <c r="I24" s="1265"/>
      <c r="J24" s="1266"/>
      <c r="K24" s="1265"/>
      <c r="L24" s="1085"/>
      <c r="M24" s="1267"/>
    </row>
    <row r="25" spans="1:13" ht="20.100000000000001" customHeight="1">
      <c r="A25" s="1268" t="s">
        <v>96</v>
      </c>
      <c r="B25" s="1269" t="s">
        <v>114</v>
      </c>
      <c r="C25" s="1270"/>
      <c r="D25" s="1271">
        <v>26</v>
      </c>
      <c r="E25" s="1272"/>
      <c r="F25" s="1273">
        <v>25</v>
      </c>
      <c r="G25" s="1272"/>
      <c r="H25" s="1273">
        <v>25</v>
      </c>
      <c r="I25" s="1272"/>
      <c r="J25" s="1273">
        <v>23</v>
      </c>
      <c r="K25" s="1274"/>
      <c r="L25" s="1275">
        <v>21</v>
      </c>
      <c r="M25" s="1276"/>
    </row>
    <row r="26" spans="1:13" ht="20.100000000000001" customHeight="1">
      <c r="A26" s="1277"/>
      <c r="B26" s="1278" t="s">
        <v>115</v>
      </c>
      <c r="C26" s="1279"/>
      <c r="D26" s="1280">
        <v>40</v>
      </c>
      <c r="E26" s="1281" t="s">
        <v>850</v>
      </c>
      <c r="F26" s="1280">
        <v>41</v>
      </c>
      <c r="G26" s="1281" t="s">
        <v>851</v>
      </c>
      <c r="H26" s="1280">
        <v>40</v>
      </c>
      <c r="I26" s="1281" t="s">
        <v>851</v>
      </c>
      <c r="J26" s="1280">
        <v>37</v>
      </c>
      <c r="K26" s="1281" t="s">
        <v>781</v>
      </c>
      <c r="L26" s="1282">
        <v>36</v>
      </c>
      <c r="M26" s="1283" t="s">
        <v>972</v>
      </c>
    </row>
    <row r="27" spans="1:13" ht="20.100000000000001" customHeight="1">
      <c r="A27" s="1284"/>
      <c r="B27" s="1278" t="s">
        <v>57</v>
      </c>
      <c r="C27" s="1279"/>
      <c r="D27" s="1280">
        <v>66</v>
      </c>
      <c r="E27" s="1281" t="s">
        <v>781</v>
      </c>
      <c r="F27" s="1280">
        <v>66</v>
      </c>
      <c r="G27" s="1281" t="s">
        <v>851</v>
      </c>
      <c r="H27" s="1280">
        <v>65</v>
      </c>
      <c r="I27" s="1281" t="s">
        <v>851</v>
      </c>
      <c r="J27" s="1280">
        <v>61</v>
      </c>
      <c r="K27" s="1281" t="s">
        <v>781</v>
      </c>
      <c r="L27" s="1285">
        <v>57</v>
      </c>
      <c r="M27" s="1286" t="s">
        <v>972</v>
      </c>
    </row>
    <row r="28" spans="1:13" ht="20.100000000000001" customHeight="1">
      <c r="A28" s="1287" t="s">
        <v>116</v>
      </c>
      <c r="B28" s="1278" t="s">
        <v>114</v>
      </c>
      <c r="C28" s="1279"/>
      <c r="D28" s="1280">
        <v>30</v>
      </c>
      <c r="E28" s="1288"/>
      <c r="F28" s="1273">
        <v>29</v>
      </c>
      <c r="G28" s="1288"/>
      <c r="H28" s="1273">
        <v>29</v>
      </c>
      <c r="I28" s="1288"/>
      <c r="J28" s="1273">
        <v>27</v>
      </c>
      <c r="K28" s="1288"/>
      <c r="L28" s="1289">
        <v>26</v>
      </c>
      <c r="M28" s="1267"/>
    </row>
    <row r="29" spans="1:13" ht="20.100000000000001" customHeight="1">
      <c r="A29" s="1277"/>
      <c r="B29" s="1278" t="s">
        <v>115</v>
      </c>
      <c r="C29" s="1279"/>
      <c r="D29" s="1280">
        <v>82</v>
      </c>
      <c r="E29" s="1288"/>
      <c r="F29" s="1280">
        <v>82</v>
      </c>
      <c r="G29" s="1288"/>
      <c r="H29" s="1280">
        <v>81</v>
      </c>
      <c r="I29" s="1288"/>
      <c r="J29" s="1280">
        <v>79</v>
      </c>
      <c r="K29" s="1288"/>
      <c r="L29" s="3">
        <v>78</v>
      </c>
      <c r="M29" s="1290"/>
    </row>
    <row r="30" spans="1:13" ht="20.100000000000001" customHeight="1" thickBot="1">
      <c r="A30" s="1291"/>
      <c r="B30" s="1292" t="s">
        <v>57</v>
      </c>
      <c r="C30" s="1293"/>
      <c r="D30" s="1294">
        <v>112</v>
      </c>
      <c r="E30" s="1295"/>
      <c r="F30" s="1296">
        <v>111</v>
      </c>
      <c r="G30" s="1295"/>
      <c r="H30" s="1296">
        <v>110</v>
      </c>
      <c r="I30" s="1295"/>
      <c r="J30" s="1296">
        <v>106</v>
      </c>
      <c r="K30" s="1295"/>
      <c r="L30" s="1297">
        <v>104</v>
      </c>
      <c r="M30" s="1298"/>
    </row>
    <row r="31" spans="1:13" ht="20.100000000000001" customHeight="1">
      <c r="A31" s="1241" t="s">
        <v>117</v>
      </c>
      <c r="B31" s="1244"/>
      <c r="C31" s="1244"/>
      <c r="D31" s="1244"/>
      <c r="E31" s="1244"/>
      <c r="F31" s="1244"/>
      <c r="G31" s="1244"/>
      <c r="H31" s="1244"/>
      <c r="I31" s="1244"/>
      <c r="J31" s="1244"/>
      <c r="K31" s="1244"/>
      <c r="L31" s="1244"/>
      <c r="M31" s="1244"/>
    </row>
  </sheetData>
  <mergeCells count="42">
    <mergeCell ref="A25:A27"/>
    <mergeCell ref="B25:C25"/>
    <mergeCell ref="B26:C26"/>
    <mergeCell ref="B27:C27"/>
    <mergeCell ref="A28:A30"/>
    <mergeCell ref="B28:C28"/>
    <mergeCell ref="B29:C29"/>
    <mergeCell ref="B30:C30"/>
    <mergeCell ref="B17:C17"/>
    <mergeCell ref="L17:M17"/>
    <mergeCell ref="A20:E20"/>
    <mergeCell ref="G21:M21"/>
    <mergeCell ref="A22:B22"/>
    <mergeCell ref="D23:E23"/>
    <mergeCell ref="F23:G23"/>
    <mergeCell ref="H23:I23"/>
    <mergeCell ref="J23:K23"/>
    <mergeCell ref="L23:M23"/>
    <mergeCell ref="B14:C14"/>
    <mergeCell ref="L14:M14"/>
    <mergeCell ref="B15:C15"/>
    <mergeCell ref="L15:M15"/>
    <mergeCell ref="B16:C16"/>
    <mergeCell ref="L16:M16"/>
    <mergeCell ref="B11:C11"/>
    <mergeCell ref="L11:M11"/>
    <mergeCell ref="B12:C12"/>
    <mergeCell ref="L12:M12"/>
    <mergeCell ref="B13:C13"/>
    <mergeCell ref="L13:M13"/>
    <mergeCell ref="B8:C8"/>
    <mergeCell ref="L8:M8"/>
    <mergeCell ref="B9:C9"/>
    <mergeCell ref="L9:M9"/>
    <mergeCell ref="B10:C10"/>
    <mergeCell ref="L10:M10"/>
    <mergeCell ref="H4:M4"/>
    <mergeCell ref="B5:C7"/>
    <mergeCell ref="D5:M5"/>
    <mergeCell ref="D6:G6"/>
    <mergeCell ref="H6:K6"/>
    <mergeCell ref="L6:M7"/>
  </mergeCells>
  <phoneticPr fontId="3"/>
  <pageMargins left="0.78740157480314965" right="0.78740157480314965" top="0.98425196850393704" bottom="0.78740157480314965" header="0.51181102362204722" footer="0.51181102362204722"/>
  <pageSetup paperSize="9" scale="87"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F2A0D-98A9-4864-8CA0-077030225D32}">
  <sheetPr>
    <tabColor rgb="FFFFC000"/>
  </sheetPr>
  <dimension ref="A1:AE33"/>
  <sheetViews>
    <sheetView view="pageBreakPreview" zoomScaleNormal="80" zoomScaleSheetLayoutView="100" workbookViewId="0"/>
  </sheetViews>
  <sheetFormatPr defaultRowHeight="14.25"/>
  <cols>
    <col min="1" max="3" width="5.625" style="1244" customWidth="1"/>
    <col min="4" max="15" width="5.75" style="1244" customWidth="1"/>
    <col min="16" max="25" width="5.625" style="1244" customWidth="1"/>
    <col min="26" max="26" width="5.5" style="1244" customWidth="1"/>
    <col min="27" max="28" width="5.625" style="1244" customWidth="1"/>
    <col min="29" max="256" width="9" style="1244"/>
    <col min="257" max="259" width="5.625" style="1244" customWidth="1"/>
    <col min="260" max="271" width="5.75" style="1244" customWidth="1"/>
    <col min="272" max="281" width="5.625" style="1244" customWidth="1"/>
    <col min="282" max="282" width="5.5" style="1244" customWidth="1"/>
    <col min="283" max="284" width="5.625" style="1244" customWidth="1"/>
    <col min="285" max="512" width="9" style="1244"/>
    <col min="513" max="515" width="5.625" style="1244" customWidth="1"/>
    <col min="516" max="527" width="5.75" style="1244" customWidth="1"/>
    <col min="528" max="537" width="5.625" style="1244" customWidth="1"/>
    <col min="538" max="538" width="5.5" style="1244" customWidth="1"/>
    <col min="539" max="540" width="5.625" style="1244" customWidth="1"/>
    <col min="541" max="768" width="9" style="1244"/>
    <col min="769" max="771" width="5.625" style="1244" customWidth="1"/>
    <col min="772" max="783" width="5.75" style="1244" customWidth="1"/>
    <col min="784" max="793" width="5.625" style="1244" customWidth="1"/>
    <col min="794" max="794" width="5.5" style="1244" customWidth="1"/>
    <col min="795" max="796" width="5.625" style="1244" customWidth="1"/>
    <col min="797" max="1024" width="9" style="1244"/>
    <col min="1025" max="1027" width="5.625" style="1244" customWidth="1"/>
    <col min="1028" max="1039" width="5.75" style="1244" customWidth="1"/>
    <col min="1040" max="1049" width="5.625" style="1244" customWidth="1"/>
    <col min="1050" max="1050" width="5.5" style="1244" customWidth="1"/>
    <col min="1051" max="1052" width="5.625" style="1244" customWidth="1"/>
    <col min="1053" max="1280" width="9" style="1244"/>
    <col min="1281" max="1283" width="5.625" style="1244" customWidth="1"/>
    <col min="1284" max="1295" width="5.75" style="1244" customWidth="1"/>
    <col min="1296" max="1305" width="5.625" style="1244" customWidth="1"/>
    <col min="1306" max="1306" width="5.5" style="1244" customWidth="1"/>
    <col min="1307" max="1308" width="5.625" style="1244" customWidth="1"/>
    <col min="1309" max="1536" width="9" style="1244"/>
    <col min="1537" max="1539" width="5.625" style="1244" customWidth="1"/>
    <col min="1540" max="1551" width="5.75" style="1244" customWidth="1"/>
    <col min="1552" max="1561" width="5.625" style="1244" customWidth="1"/>
    <col min="1562" max="1562" width="5.5" style="1244" customWidth="1"/>
    <col min="1563" max="1564" width="5.625" style="1244" customWidth="1"/>
    <col min="1565" max="1792" width="9" style="1244"/>
    <col min="1793" max="1795" width="5.625" style="1244" customWidth="1"/>
    <col min="1796" max="1807" width="5.75" style="1244" customWidth="1"/>
    <col min="1808" max="1817" width="5.625" style="1244" customWidth="1"/>
    <col min="1818" max="1818" width="5.5" style="1244" customWidth="1"/>
    <col min="1819" max="1820" width="5.625" style="1244" customWidth="1"/>
    <col min="1821" max="2048" width="9" style="1244"/>
    <col min="2049" max="2051" width="5.625" style="1244" customWidth="1"/>
    <col min="2052" max="2063" width="5.75" style="1244" customWidth="1"/>
    <col min="2064" max="2073" width="5.625" style="1244" customWidth="1"/>
    <col min="2074" max="2074" width="5.5" style="1244" customWidth="1"/>
    <col min="2075" max="2076" width="5.625" style="1244" customWidth="1"/>
    <col min="2077" max="2304" width="9" style="1244"/>
    <col min="2305" max="2307" width="5.625" style="1244" customWidth="1"/>
    <col min="2308" max="2319" width="5.75" style="1244" customWidth="1"/>
    <col min="2320" max="2329" width="5.625" style="1244" customWidth="1"/>
    <col min="2330" max="2330" width="5.5" style="1244" customWidth="1"/>
    <col min="2331" max="2332" width="5.625" style="1244" customWidth="1"/>
    <col min="2333" max="2560" width="9" style="1244"/>
    <col min="2561" max="2563" width="5.625" style="1244" customWidth="1"/>
    <col min="2564" max="2575" width="5.75" style="1244" customWidth="1"/>
    <col min="2576" max="2585" width="5.625" style="1244" customWidth="1"/>
    <col min="2586" max="2586" width="5.5" style="1244" customWidth="1"/>
    <col min="2587" max="2588" width="5.625" style="1244" customWidth="1"/>
    <col min="2589" max="2816" width="9" style="1244"/>
    <col min="2817" max="2819" width="5.625" style="1244" customWidth="1"/>
    <col min="2820" max="2831" width="5.75" style="1244" customWidth="1"/>
    <col min="2832" max="2841" width="5.625" style="1244" customWidth="1"/>
    <col min="2842" max="2842" width="5.5" style="1244" customWidth="1"/>
    <col min="2843" max="2844" width="5.625" style="1244" customWidth="1"/>
    <col min="2845" max="3072" width="9" style="1244"/>
    <col min="3073" max="3075" width="5.625" style="1244" customWidth="1"/>
    <col min="3076" max="3087" width="5.75" style="1244" customWidth="1"/>
    <col min="3088" max="3097" width="5.625" style="1244" customWidth="1"/>
    <col min="3098" max="3098" width="5.5" style="1244" customWidth="1"/>
    <col min="3099" max="3100" width="5.625" style="1244" customWidth="1"/>
    <col min="3101" max="3328" width="9" style="1244"/>
    <col min="3329" max="3331" width="5.625" style="1244" customWidth="1"/>
    <col min="3332" max="3343" width="5.75" style="1244" customWidth="1"/>
    <col min="3344" max="3353" width="5.625" style="1244" customWidth="1"/>
    <col min="3354" max="3354" width="5.5" style="1244" customWidth="1"/>
    <col min="3355" max="3356" width="5.625" style="1244" customWidth="1"/>
    <col min="3357" max="3584" width="9" style="1244"/>
    <col min="3585" max="3587" width="5.625" style="1244" customWidth="1"/>
    <col min="3588" max="3599" width="5.75" style="1244" customWidth="1"/>
    <col min="3600" max="3609" width="5.625" style="1244" customWidth="1"/>
    <col min="3610" max="3610" width="5.5" style="1244" customWidth="1"/>
    <col min="3611" max="3612" width="5.625" style="1244" customWidth="1"/>
    <col min="3613" max="3840" width="9" style="1244"/>
    <col min="3841" max="3843" width="5.625" style="1244" customWidth="1"/>
    <col min="3844" max="3855" width="5.75" style="1244" customWidth="1"/>
    <col min="3856" max="3865" width="5.625" style="1244" customWidth="1"/>
    <col min="3866" max="3866" width="5.5" style="1244" customWidth="1"/>
    <col min="3867" max="3868" width="5.625" style="1244" customWidth="1"/>
    <col min="3869" max="4096" width="9" style="1244"/>
    <col min="4097" max="4099" width="5.625" style="1244" customWidth="1"/>
    <col min="4100" max="4111" width="5.75" style="1244" customWidth="1"/>
    <col min="4112" max="4121" width="5.625" style="1244" customWidth="1"/>
    <col min="4122" max="4122" width="5.5" style="1244" customWidth="1"/>
    <col min="4123" max="4124" width="5.625" style="1244" customWidth="1"/>
    <col min="4125" max="4352" width="9" style="1244"/>
    <col min="4353" max="4355" width="5.625" style="1244" customWidth="1"/>
    <col min="4356" max="4367" width="5.75" style="1244" customWidth="1"/>
    <col min="4368" max="4377" width="5.625" style="1244" customWidth="1"/>
    <col min="4378" max="4378" width="5.5" style="1244" customWidth="1"/>
    <col min="4379" max="4380" width="5.625" style="1244" customWidth="1"/>
    <col min="4381" max="4608" width="9" style="1244"/>
    <col min="4609" max="4611" width="5.625" style="1244" customWidth="1"/>
    <col min="4612" max="4623" width="5.75" style="1244" customWidth="1"/>
    <col min="4624" max="4633" width="5.625" style="1244" customWidth="1"/>
    <col min="4634" max="4634" width="5.5" style="1244" customWidth="1"/>
    <col min="4635" max="4636" width="5.625" style="1244" customWidth="1"/>
    <col min="4637" max="4864" width="9" style="1244"/>
    <col min="4865" max="4867" width="5.625" style="1244" customWidth="1"/>
    <col min="4868" max="4879" width="5.75" style="1244" customWidth="1"/>
    <col min="4880" max="4889" width="5.625" style="1244" customWidth="1"/>
    <col min="4890" max="4890" width="5.5" style="1244" customWidth="1"/>
    <col min="4891" max="4892" width="5.625" style="1244" customWidth="1"/>
    <col min="4893" max="5120" width="9" style="1244"/>
    <col min="5121" max="5123" width="5.625" style="1244" customWidth="1"/>
    <col min="5124" max="5135" width="5.75" style="1244" customWidth="1"/>
    <col min="5136" max="5145" width="5.625" style="1244" customWidth="1"/>
    <col min="5146" max="5146" width="5.5" style="1244" customWidth="1"/>
    <col min="5147" max="5148" width="5.625" style="1244" customWidth="1"/>
    <col min="5149" max="5376" width="9" style="1244"/>
    <col min="5377" max="5379" width="5.625" style="1244" customWidth="1"/>
    <col min="5380" max="5391" width="5.75" style="1244" customWidth="1"/>
    <col min="5392" max="5401" width="5.625" style="1244" customWidth="1"/>
    <col min="5402" max="5402" width="5.5" style="1244" customWidth="1"/>
    <col min="5403" max="5404" width="5.625" style="1244" customWidth="1"/>
    <col min="5405" max="5632" width="9" style="1244"/>
    <col min="5633" max="5635" width="5.625" style="1244" customWidth="1"/>
    <col min="5636" max="5647" width="5.75" style="1244" customWidth="1"/>
    <col min="5648" max="5657" width="5.625" style="1244" customWidth="1"/>
    <col min="5658" max="5658" width="5.5" style="1244" customWidth="1"/>
    <col min="5659" max="5660" width="5.625" style="1244" customWidth="1"/>
    <col min="5661" max="5888" width="9" style="1244"/>
    <col min="5889" max="5891" width="5.625" style="1244" customWidth="1"/>
    <col min="5892" max="5903" width="5.75" style="1244" customWidth="1"/>
    <col min="5904" max="5913" width="5.625" style="1244" customWidth="1"/>
    <col min="5914" max="5914" width="5.5" style="1244" customWidth="1"/>
    <col min="5915" max="5916" width="5.625" style="1244" customWidth="1"/>
    <col min="5917" max="6144" width="9" style="1244"/>
    <col min="6145" max="6147" width="5.625" style="1244" customWidth="1"/>
    <col min="6148" max="6159" width="5.75" style="1244" customWidth="1"/>
    <col min="6160" max="6169" width="5.625" style="1244" customWidth="1"/>
    <col min="6170" max="6170" width="5.5" style="1244" customWidth="1"/>
    <col min="6171" max="6172" width="5.625" style="1244" customWidth="1"/>
    <col min="6173" max="6400" width="9" style="1244"/>
    <col min="6401" max="6403" width="5.625" style="1244" customWidth="1"/>
    <col min="6404" max="6415" width="5.75" style="1244" customWidth="1"/>
    <col min="6416" max="6425" width="5.625" style="1244" customWidth="1"/>
    <col min="6426" max="6426" width="5.5" style="1244" customWidth="1"/>
    <col min="6427" max="6428" width="5.625" style="1244" customWidth="1"/>
    <col min="6429" max="6656" width="9" style="1244"/>
    <col min="6657" max="6659" width="5.625" style="1244" customWidth="1"/>
    <col min="6660" max="6671" width="5.75" style="1244" customWidth="1"/>
    <col min="6672" max="6681" width="5.625" style="1244" customWidth="1"/>
    <col min="6682" max="6682" width="5.5" style="1244" customWidth="1"/>
    <col min="6683" max="6684" width="5.625" style="1244" customWidth="1"/>
    <col min="6685" max="6912" width="9" style="1244"/>
    <col min="6913" max="6915" width="5.625" style="1244" customWidth="1"/>
    <col min="6916" max="6927" width="5.75" style="1244" customWidth="1"/>
    <col min="6928" max="6937" width="5.625" style="1244" customWidth="1"/>
    <col min="6938" max="6938" width="5.5" style="1244" customWidth="1"/>
    <col min="6939" max="6940" width="5.625" style="1244" customWidth="1"/>
    <col min="6941" max="7168" width="9" style="1244"/>
    <col min="7169" max="7171" width="5.625" style="1244" customWidth="1"/>
    <col min="7172" max="7183" width="5.75" style="1244" customWidth="1"/>
    <col min="7184" max="7193" width="5.625" style="1244" customWidth="1"/>
    <col min="7194" max="7194" width="5.5" style="1244" customWidth="1"/>
    <col min="7195" max="7196" width="5.625" style="1244" customWidth="1"/>
    <col min="7197" max="7424" width="9" style="1244"/>
    <col min="7425" max="7427" width="5.625" style="1244" customWidth="1"/>
    <col min="7428" max="7439" width="5.75" style="1244" customWidth="1"/>
    <col min="7440" max="7449" width="5.625" style="1244" customWidth="1"/>
    <col min="7450" max="7450" width="5.5" style="1244" customWidth="1"/>
    <col min="7451" max="7452" width="5.625" style="1244" customWidth="1"/>
    <col min="7453" max="7680" width="9" style="1244"/>
    <col min="7681" max="7683" width="5.625" style="1244" customWidth="1"/>
    <col min="7684" max="7695" width="5.75" style="1244" customWidth="1"/>
    <col min="7696" max="7705" width="5.625" style="1244" customWidth="1"/>
    <col min="7706" max="7706" width="5.5" style="1244" customWidth="1"/>
    <col min="7707" max="7708" width="5.625" style="1244" customWidth="1"/>
    <col min="7709" max="7936" width="9" style="1244"/>
    <col min="7937" max="7939" width="5.625" style="1244" customWidth="1"/>
    <col min="7940" max="7951" width="5.75" style="1244" customWidth="1"/>
    <col min="7952" max="7961" width="5.625" style="1244" customWidth="1"/>
    <col min="7962" max="7962" width="5.5" style="1244" customWidth="1"/>
    <col min="7963" max="7964" width="5.625" style="1244" customWidth="1"/>
    <col min="7965" max="8192" width="9" style="1244"/>
    <col min="8193" max="8195" width="5.625" style="1244" customWidth="1"/>
    <col min="8196" max="8207" width="5.75" style="1244" customWidth="1"/>
    <col min="8208" max="8217" width="5.625" style="1244" customWidth="1"/>
    <col min="8218" max="8218" width="5.5" style="1244" customWidth="1"/>
    <col min="8219" max="8220" width="5.625" style="1244" customWidth="1"/>
    <col min="8221" max="8448" width="9" style="1244"/>
    <col min="8449" max="8451" width="5.625" style="1244" customWidth="1"/>
    <col min="8452" max="8463" width="5.75" style="1244" customWidth="1"/>
    <col min="8464" max="8473" width="5.625" style="1244" customWidth="1"/>
    <col min="8474" max="8474" width="5.5" style="1244" customWidth="1"/>
    <col min="8475" max="8476" width="5.625" style="1244" customWidth="1"/>
    <col min="8477" max="8704" width="9" style="1244"/>
    <col min="8705" max="8707" width="5.625" style="1244" customWidth="1"/>
    <col min="8708" max="8719" width="5.75" style="1244" customWidth="1"/>
    <col min="8720" max="8729" width="5.625" style="1244" customWidth="1"/>
    <col min="8730" max="8730" width="5.5" style="1244" customWidth="1"/>
    <col min="8731" max="8732" width="5.625" style="1244" customWidth="1"/>
    <col min="8733" max="8960" width="9" style="1244"/>
    <col min="8961" max="8963" width="5.625" style="1244" customWidth="1"/>
    <col min="8964" max="8975" width="5.75" style="1244" customWidth="1"/>
    <col min="8976" max="8985" width="5.625" style="1244" customWidth="1"/>
    <col min="8986" max="8986" width="5.5" style="1244" customWidth="1"/>
    <col min="8987" max="8988" width="5.625" style="1244" customWidth="1"/>
    <col min="8989" max="9216" width="9" style="1244"/>
    <col min="9217" max="9219" width="5.625" style="1244" customWidth="1"/>
    <col min="9220" max="9231" width="5.75" style="1244" customWidth="1"/>
    <col min="9232" max="9241" width="5.625" style="1244" customWidth="1"/>
    <col min="9242" max="9242" width="5.5" style="1244" customWidth="1"/>
    <col min="9243" max="9244" width="5.625" style="1244" customWidth="1"/>
    <col min="9245" max="9472" width="9" style="1244"/>
    <col min="9473" max="9475" width="5.625" style="1244" customWidth="1"/>
    <col min="9476" max="9487" width="5.75" style="1244" customWidth="1"/>
    <col min="9488" max="9497" width="5.625" style="1244" customWidth="1"/>
    <col min="9498" max="9498" width="5.5" style="1244" customWidth="1"/>
    <col min="9499" max="9500" width="5.625" style="1244" customWidth="1"/>
    <col min="9501" max="9728" width="9" style="1244"/>
    <col min="9729" max="9731" width="5.625" style="1244" customWidth="1"/>
    <col min="9732" max="9743" width="5.75" style="1244" customWidth="1"/>
    <col min="9744" max="9753" width="5.625" style="1244" customWidth="1"/>
    <col min="9754" max="9754" width="5.5" style="1244" customWidth="1"/>
    <col min="9755" max="9756" width="5.625" style="1244" customWidth="1"/>
    <col min="9757" max="9984" width="9" style="1244"/>
    <col min="9985" max="9987" width="5.625" style="1244" customWidth="1"/>
    <col min="9988" max="9999" width="5.75" style="1244" customWidth="1"/>
    <col min="10000" max="10009" width="5.625" style="1244" customWidth="1"/>
    <col min="10010" max="10010" width="5.5" style="1244" customWidth="1"/>
    <col min="10011" max="10012" width="5.625" style="1244" customWidth="1"/>
    <col min="10013" max="10240" width="9" style="1244"/>
    <col min="10241" max="10243" width="5.625" style="1244" customWidth="1"/>
    <col min="10244" max="10255" width="5.75" style="1244" customWidth="1"/>
    <col min="10256" max="10265" width="5.625" style="1244" customWidth="1"/>
    <col min="10266" max="10266" width="5.5" style="1244" customWidth="1"/>
    <col min="10267" max="10268" width="5.625" style="1244" customWidth="1"/>
    <col min="10269" max="10496" width="9" style="1244"/>
    <col min="10497" max="10499" width="5.625" style="1244" customWidth="1"/>
    <col min="10500" max="10511" width="5.75" style="1244" customWidth="1"/>
    <col min="10512" max="10521" width="5.625" style="1244" customWidth="1"/>
    <col min="10522" max="10522" width="5.5" style="1244" customWidth="1"/>
    <col min="10523" max="10524" width="5.625" style="1244" customWidth="1"/>
    <col min="10525" max="10752" width="9" style="1244"/>
    <col min="10753" max="10755" width="5.625" style="1244" customWidth="1"/>
    <col min="10756" max="10767" width="5.75" style="1244" customWidth="1"/>
    <col min="10768" max="10777" width="5.625" style="1244" customWidth="1"/>
    <col min="10778" max="10778" width="5.5" style="1244" customWidth="1"/>
    <col min="10779" max="10780" width="5.625" style="1244" customWidth="1"/>
    <col min="10781" max="11008" width="9" style="1244"/>
    <col min="11009" max="11011" width="5.625" style="1244" customWidth="1"/>
    <col min="11012" max="11023" width="5.75" style="1244" customWidth="1"/>
    <col min="11024" max="11033" width="5.625" style="1244" customWidth="1"/>
    <col min="11034" max="11034" width="5.5" style="1244" customWidth="1"/>
    <col min="11035" max="11036" width="5.625" style="1244" customWidth="1"/>
    <col min="11037" max="11264" width="9" style="1244"/>
    <col min="11265" max="11267" width="5.625" style="1244" customWidth="1"/>
    <col min="11268" max="11279" width="5.75" style="1244" customWidth="1"/>
    <col min="11280" max="11289" width="5.625" style="1244" customWidth="1"/>
    <col min="11290" max="11290" width="5.5" style="1244" customWidth="1"/>
    <col min="11291" max="11292" width="5.625" style="1244" customWidth="1"/>
    <col min="11293" max="11520" width="9" style="1244"/>
    <col min="11521" max="11523" width="5.625" style="1244" customWidth="1"/>
    <col min="11524" max="11535" width="5.75" style="1244" customWidth="1"/>
    <col min="11536" max="11545" width="5.625" style="1244" customWidth="1"/>
    <col min="11546" max="11546" width="5.5" style="1244" customWidth="1"/>
    <col min="11547" max="11548" width="5.625" style="1244" customWidth="1"/>
    <col min="11549" max="11776" width="9" style="1244"/>
    <col min="11777" max="11779" width="5.625" style="1244" customWidth="1"/>
    <col min="11780" max="11791" width="5.75" style="1244" customWidth="1"/>
    <col min="11792" max="11801" width="5.625" style="1244" customWidth="1"/>
    <col min="11802" max="11802" width="5.5" style="1244" customWidth="1"/>
    <col min="11803" max="11804" width="5.625" style="1244" customWidth="1"/>
    <col min="11805" max="12032" width="9" style="1244"/>
    <col min="12033" max="12035" width="5.625" style="1244" customWidth="1"/>
    <col min="12036" max="12047" width="5.75" style="1244" customWidth="1"/>
    <col min="12048" max="12057" width="5.625" style="1244" customWidth="1"/>
    <col min="12058" max="12058" width="5.5" style="1244" customWidth="1"/>
    <col min="12059" max="12060" width="5.625" style="1244" customWidth="1"/>
    <col min="12061" max="12288" width="9" style="1244"/>
    <col min="12289" max="12291" width="5.625" style="1244" customWidth="1"/>
    <col min="12292" max="12303" width="5.75" style="1244" customWidth="1"/>
    <col min="12304" max="12313" width="5.625" style="1244" customWidth="1"/>
    <col min="12314" max="12314" width="5.5" style="1244" customWidth="1"/>
    <col min="12315" max="12316" width="5.625" style="1244" customWidth="1"/>
    <col min="12317" max="12544" width="9" style="1244"/>
    <col min="12545" max="12547" width="5.625" style="1244" customWidth="1"/>
    <col min="12548" max="12559" width="5.75" style="1244" customWidth="1"/>
    <col min="12560" max="12569" width="5.625" style="1244" customWidth="1"/>
    <col min="12570" max="12570" width="5.5" style="1244" customWidth="1"/>
    <col min="12571" max="12572" width="5.625" style="1244" customWidth="1"/>
    <col min="12573" max="12800" width="9" style="1244"/>
    <col min="12801" max="12803" width="5.625" style="1244" customWidth="1"/>
    <col min="12804" max="12815" width="5.75" style="1244" customWidth="1"/>
    <col min="12816" max="12825" width="5.625" style="1244" customWidth="1"/>
    <col min="12826" max="12826" width="5.5" style="1244" customWidth="1"/>
    <col min="12827" max="12828" width="5.625" style="1244" customWidth="1"/>
    <col min="12829" max="13056" width="9" style="1244"/>
    <col min="13057" max="13059" width="5.625" style="1244" customWidth="1"/>
    <col min="13060" max="13071" width="5.75" style="1244" customWidth="1"/>
    <col min="13072" max="13081" width="5.625" style="1244" customWidth="1"/>
    <col min="13082" max="13082" width="5.5" style="1244" customWidth="1"/>
    <col min="13083" max="13084" width="5.625" style="1244" customWidth="1"/>
    <col min="13085" max="13312" width="9" style="1244"/>
    <col min="13313" max="13315" width="5.625" style="1244" customWidth="1"/>
    <col min="13316" max="13327" width="5.75" style="1244" customWidth="1"/>
    <col min="13328" max="13337" width="5.625" style="1244" customWidth="1"/>
    <col min="13338" max="13338" width="5.5" style="1244" customWidth="1"/>
    <col min="13339" max="13340" width="5.625" style="1244" customWidth="1"/>
    <col min="13341" max="13568" width="9" style="1244"/>
    <col min="13569" max="13571" width="5.625" style="1244" customWidth="1"/>
    <col min="13572" max="13583" width="5.75" style="1244" customWidth="1"/>
    <col min="13584" max="13593" width="5.625" style="1244" customWidth="1"/>
    <col min="13594" max="13594" width="5.5" style="1244" customWidth="1"/>
    <col min="13595" max="13596" width="5.625" style="1244" customWidth="1"/>
    <col min="13597" max="13824" width="9" style="1244"/>
    <col min="13825" max="13827" width="5.625" style="1244" customWidth="1"/>
    <col min="13828" max="13839" width="5.75" style="1244" customWidth="1"/>
    <col min="13840" max="13849" width="5.625" style="1244" customWidth="1"/>
    <col min="13850" max="13850" width="5.5" style="1244" customWidth="1"/>
    <col min="13851" max="13852" width="5.625" style="1244" customWidth="1"/>
    <col min="13853" max="14080" width="9" style="1244"/>
    <col min="14081" max="14083" width="5.625" style="1244" customWidth="1"/>
    <col min="14084" max="14095" width="5.75" style="1244" customWidth="1"/>
    <col min="14096" max="14105" width="5.625" style="1244" customWidth="1"/>
    <col min="14106" max="14106" width="5.5" style="1244" customWidth="1"/>
    <col min="14107" max="14108" width="5.625" style="1244" customWidth="1"/>
    <col min="14109" max="14336" width="9" style="1244"/>
    <col min="14337" max="14339" width="5.625" style="1244" customWidth="1"/>
    <col min="14340" max="14351" width="5.75" style="1244" customWidth="1"/>
    <col min="14352" max="14361" width="5.625" style="1244" customWidth="1"/>
    <col min="14362" max="14362" width="5.5" style="1244" customWidth="1"/>
    <col min="14363" max="14364" width="5.625" style="1244" customWidth="1"/>
    <col min="14365" max="14592" width="9" style="1244"/>
    <col min="14593" max="14595" width="5.625" style="1244" customWidth="1"/>
    <col min="14596" max="14607" width="5.75" style="1244" customWidth="1"/>
    <col min="14608" max="14617" width="5.625" style="1244" customWidth="1"/>
    <col min="14618" max="14618" width="5.5" style="1244" customWidth="1"/>
    <col min="14619" max="14620" width="5.625" style="1244" customWidth="1"/>
    <col min="14621" max="14848" width="9" style="1244"/>
    <col min="14849" max="14851" width="5.625" style="1244" customWidth="1"/>
    <col min="14852" max="14863" width="5.75" style="1244" customWidth="1"/>
    <col min="14864" max="14873" width="5.625" style="1244" customWidth="1"/>
    <col min="14874" max="14874" width="5.5" style="1244" customWidth="1"/>
    <col min="14875" max="14876" width="5.625" style="1244" customWidth="1"/>
    <col min="14877" max="15104" width="9" style="1244"/>
    <col min="15105" max="15107" width="5.625" style="1244" customWidth="1"/>
    <col min="15108" max="15119" width="5.75" style="1244" customWidth="1"/>
    <col min="15120" max="15129" width="5.625" style="1244" customWidth="1"/>
    <col min="15130" max="15130" width="5.5" style="1244" customWidth="1"/>
    <col min="15131" max="15132" width="5.625" style="1244" customWidth="1"/>
    <col min="15133" max="15360" width="9" style="1244"/>
    <col min="15361" max="15363" width="5.625" style="1244" customWidth="1"/>
    <col min="15364" max="15375" width="5.75" style="1244" customWidth="1"/>
    <col min="15376" max="15385" width="5.625" style="1244" customWidth="1"/>
    <col min="15386" max="15386" width="5.5" style="1244" customWidth="1"/>
    <col min="15387" max="15388" width="5.625" style="1244" customWidth="1"/>
    <col min="15389" max="15616" width="9" style="1244"/>
    <col min="15617" max="15619" width="5.625" style="1244" customWidth="1"/>
    <col min="15620" max="15631" width="5.75" style="1244" customWidth="1"/>
    <col min="15632" max="15641" width="5.625" style="1244" customWidth="1"/>
    <col min="15642" max="15642" width="5.5" style="1244" customWidth="1"/>
    <col min="15643" max="15644" width="5.625" style="1244" customWidth="1"/>
    <col min="15645" max="15872" width="9" style="1244"/>
    <col min="15873" max="15875" width="5.625" style="1244" customWidth="1"/>
    <col min="15876" max="15887" width="5.75" style="1244" customWidth="1"/>
    <col min="15888" max="15897" width="5.625" style="1244" customWidth="1"/>
    <col min="15898" max="15898" width="5.5" style="1244" customWidth="1"/>
    <col min="15899" max="15900" width="5.625" style="1244" customWidth="1"/>
    <col min="15901" max="16128" width="9" style="1244"/>
    <col min="16129" max="16131" width="5.625" style="1244" customWidth="1"/>
    <col min="16132" max="16143" width="5.75" style="1244" customWidth="1"/>
    <col min="16144" max="16153" width="5.625" style="1244" customWidth="1"/>
    <col min="16154" max="16154" width="5.5" style="1244" customWidth="1"/>
    <col min="16155" max="16156" width="5.625" style="1244" customWidth="1"/>
    <col min="16157" max="16384" width="9" style="1244"/>
  </cols>
  <sheetData>
    <row r="1" spans="1:24" ht="20.100000000000001" customHeight="1">
      <c r="A1" s="1184" t="s">
        <v>118</v>
      </c>
      <c r="B1" s="1184"/>
    </row>
    <row r="2" spans="1:24" ht="20.100000000000001" customHeight="1" thickBot="1">
      <c r="A2" s="1184"/>
      <c r="B2" s="1184"/>
      <c r="L2" s="1299" t="s">
        <v>971</v>
      </c>
      <c r="M2" s="1299"/>
      <c r="N2" s="1299"/>
      <c r="O2" s="1299"/>
      <c r="P2" s="1241"/>
      <c r="Q2" s="1241"/>
      <c r="R2" s="1300"/>
    </row>
    <row r="3" spans="1:24" ht="20.100000000000001" customHeight="1">
      <c r="A3" s="1246" t="s">
        <v>119</v>
      </c>
      <c r="B3" s="1247"/>
      <c r="C3" s="1301"/>
      <c r="D3" s="1302"/>
      <c r="E3" s="1303"/>
      <c r="F3" s="1304" t="s">
        <v>782</v>
      </c>
      <c r="G3" s="1303"/>
      <c r="H3" s="1304" t="s">
        <v>120</v>
      </c>
      <c r="I3" s="1303"/>
      <c r="J3" s="1304" t="s">
        <v>783</v>
      </c>
      <c r="K3" s="1303"/>
      <c r="L3" s="1304" t="s">
        <v>784</v>
      </c>
      <c r="M3" s="1303"/>
      <c r="N3" s="1305" t="s">
        <v>121</v>
      </c>
      <c r="O3" s="1306"/>
      <c r="P3" s="1307"/>
      <c r="V3" s="1308"/>
      <c r="W3" s="1308"/>
    </row>
    <row r="4" spans="1:24" ht="20.100000000000001" customHeight="1">
      <c r="A4" s="1309"/>
      <c r="B4" s="1310"/>
      <c r="C4" s="1311"/>
      <c r="D4" s="1312" t="s">
        <v>785</v>
      </c>
      <c r="E4" s="1313"/>
      <c r="F4" s="1314" t="s">
        <v>785</v>
      </c>
      <c r="G4" s="1315"/>
      <c r="H4" s="1314" t="s">
        <v>785</v>
      </c>
      <c r="I4" s="1315"/>
      <c r="J4" s="1314" t="s">
        <v>785</v>
      </c>
      <c r="K4" s="1313"/>
      <c r="L4" s="1314" t="s">
        <v>785</v>
      </c>
      <c r="M4" s="1316"/>
      <c r="N4" s="1317"/>
      <c r="O4" s="1318"/>
      <c r="V4" s="1308"/>
      <c r="W4" s="1308"/>
    </row>
    <row r="5" spans="1:24" ht="20.100000000000001" customHeight="1">
      <c r="A5" s="1319" t="s">
        <v>122</v>
      </c>
      <c r="B5" s="1320"/>
      <c r="C5" s="1321"/>
      <c r="D5" s="1322" t="s">
        <v>782</v>
      </c>
      <c r="E5" s="1323"/>
      <c r="F5" s="1324" t="s">
        <v>120</v>
      </c>
      <c r="G5" s="1325"/>
      <c r="H5" s="1324" t="s">
        <v>783</v>
      </c>
      <c r="I5" s="1325"/>
      <c r="J5" s="1324" t="s">
        <v>784</v>
      </c>
      <c r="K5" s="1325"/>
      <c r="L5" s="1324"/>
      <c r="M5" s="1325"/>
      <c r="N5" s="1326"/>
      <c r="O5" s="1327"/>
      <c r="V5" s="1308"/>
      <c r="W5" s="1308"/>
    </row>
    <row r="6" spans="1:24" ht="27.95" customHeight="1">
      <c r="A6" s="1328" t="s">
        <v>5</v>
      </c>
      <c r="B6" s="1329"/>
      <c r="C6" s="1330"/>
      <c r="D6" s="1331">
        <v>1</v>
      </c>
      <c r="E6" s="1332"/>
      <c r="F6" s="1332">
        <v>5</v>
      </c>
      <c r="G6" s="1332"/>
      <c r="H6" s="1332">
        <v>0</v>
      </c>
      <c r="I6" s="1333"/>
      <c r="J6" s="1332">
        <v>4</v>
      </c>
      <c r="K6" s="1332"/>
      <c r="L6" s="1332">
        <v>1</v>
      </c>
      <c r="M6" s="1333"/>
      <c r="N6" s="1213">
        <f t="shared" ref="N6:N14" si="0">SUM(D6:M6)</f>
        <v>11</v>
      </c>
      <c r="O6" s="1220"/>
    </row>
    <row r="7" spans="1:24" ht="27.95" customHeight="1">
      <c r="A7" s="1334" t="s">
        <v>123</v>
      </c>
      <c r="B7" s="1335"/>
      <c r="C7" s="1336"/>
      <c r="D7" s="1331">
        <v>0</v>
      </c>
      <c r="E7" s="1332"/>
      <c r="F7" s="1332">
        <v>3</v>
      </c>
      <c r="G7" s="1333"/>
      <c r="H7" s="1332">
        <v>0</v>
      </c>
      <c r="I7" s="1332"/>
      <c r="J7" s="1332">
        <v>0</v>
      </c>
      <c r="K7" s="1332"/>
      <c r="L7" s="1332">
        <v>4</v>
      </c>
      <c r="M7" s="1333"/>
      <c r="N7" s="1213">
        <f t="shared" si="0"/>
        <v>7</v>
      </c>
      <c r="O7" s="1220"/>
    </row>
    <row r="8" spans="1:24" ht="27.95" customHeight="1">
      <c r="A8" s="1334" t="s">
        <v>6</v>
      </c>
      <c r="B8" s="1335"/>
      <c r="C8" s="1336"/>
      <c r="D8" s="1331">
        <v>1</v>
      </c>
      <c r="E8" s="1332"/>
      <c r="F8" s="1332">
        <v>2</v>
      </c>
      <c r="G8" s="1332"/>
      <c r="H8" s="1332">
        <v>0</v>
      </c>
      <c r="I8" s="1332"/>
      <c r="J8" s="1332">
        <v>0</v>
      </c>
      <c r="K8" s="1332"/>
      <c r="L8" s="1332">
        <v>0</v>
      </c>
      <c r="M8" s="1333"/>
      <c r="N8" s="1213">
        <f t="shared" si="0"/>
        <v>3</v>
      </c>
      <c r="O8" s="1220"/>
      <c r="R8" s="1337"/>
      <c r="S8" s="1337"/>
      <c r="T8" s="1337"/>
      <c r="U8" s="1337"/>
      <c r="V8" s="1337"/>
      <c r="W8" s="1337"/>
      <c r="X8" s="1337"/>
    </row>
    <row r="9" spans="1:24" ht="27.95" customHeight="1">
      <c r="A9" s="1334" t="s">
        <v>8</v>
      </c>
      <c r="B9" s="1335"/>
      <c r="C9" s="1336"/>
      <c r="D9" s="1331">
        <v>2</v>
      </c>
      <c r="E9" s="1332"/>
      <c r="F9" s="1332">
        <v>3</v>
      </c>
      <c r="G9" s="1332"/>
      <c r="H9" s="1332">
        <v>0</v>
      </c>
      <c r="I9" s="1332"/>
      <c r="J9" s="1332">
        <v>0</v>
      </c>
      <c r="K9" s="1332"/>
      <c r="L9" s="1332">
        <v>0</v>
      </c>
      <c r="M9" s="1333"/>
      <c r="N9" s="1213">
        <f t="shared" si="0"/>
        <v>5</v>
      </c>
      <c r="O9" s="1220"/>
    </row>
    <row r="10" spans="1:24" ht="27.95" customHeight="1">
      <c r="A10" s="1334" t="s">
        <v>124</v>
      </c>
      <c r="B10" s="1335"/>
      <c r="C10" s="1336"/>
      <c r="D10" s="1331">
        <v>1</v>
      </c>
      <c r="E10" s="1332"/>
      <c r="F10" s="1332">
        <v>2</v>
      </c>
      <c r="G10" s="1332"/>
      <c r="H10" s="1332">
        <v>0</v>
      </c>
      <c r="I10" s="1332"/>
      <c r="J10" s="1332">
        <v>1</v>
      </c>
      <c r="K10" s="1332"/>
      <c r="L10" s="1332">
        <v>0</v>
      </c>
      <c r="M10" s="1333"/>
      <c r="N10" s="1213">
        <f t="shared" si="0"/>
        <v>4</v>
      </c>
      <c r="O10" s="1220"/>
      <c r="T10" s="1338"/>
      <c r="U10" s="1338"/>
    </row>
    <row r="11" spans="1:24" ht="27.95" customHeight="1">
      <c r="A11" s="1339" t="s">
        <v>125</v>
      </c>
      <c r="B11" s="1340"/>
      <c r="C11" s="1341"/>
      <c r="D11" s="1342">
        <v>3</v>
      </c>
      <c r="E11" s="1343"/>
      <c r="F11" s="1343">
        <v>4</v>
      </c>
      <c r="G11" s="1343"/>
      <c r="H11" s="1343">
        <v>2</v>
      </c>
      <c r="I11" s="1343"/>
      <c r="J11" s="1343">
        <v>2</v>
      </c>
      <c r="K11" s="1343"/>
      <c r="L11" s="1343">
        <v>0</v>
      </c>
      <c r="M11" s="1344"/>
      <c r="N11" s="1223">
        <f t="shared" si="0"/>
        <v>11</v>
      </c>
      <c r="O11" s="1345"/>
      <c r="T11" s="1346"/>
      <c r="U11" s="1346"/>
    </row>
    <row r="12" spans="1:24" ht="27.95" customHeight="1">
      <c r="A12" s="1334" t="s">
        <v>126</v>
      </c>
      <c r="B12" s="1335"/>
      <c r="C12" s="1336"/>
      <c r="D12" s="1331">
        <v>6</v>
      </c>
      <c r="E12" s="1332"/>
      <c r="F12" s="1332">
        <v>15</v>
      </c>
      <c r="G12" s="1332"/>
      <c r="H12" s="1332">
        <v>1</v>
      </c>
      <c r="I12" s="1332"/>
      <c r="J12" s="1332">
        <v>4</v>
      </c>
      <c r="K12" s="1332"/>
      <c r="L12" s="1332">
        <v>1</v>
      </c>
      <c r="M12" s="1333"/>
      <c r="N12" s="1213">
        <f t="shared" si="0"/>
        <v>27</v>
      </c>
      <c r="O12" s="1220"/>
      <c r="T12" s="1346"/>
      <c r="U12" s="1346"/>
    </row>
    <row r="13" spans="1:24" ht="27.95" customHeight="1">
      <c r="A13" s="1334" t="s">
        <v>9</v>
      </c>
      <c r="B13" s="1335"/>
      <c r="C13" s="1336"/>
      <c r="D13" s="1331">
        <v>5</v>
      </c>
      <c r="E13" s="1332"/>
      <c r="F13" s="1332">
        <v>12</v>
      </c>
      <c r="G13" s="1332"/>
      <c r="H13" s="1332">
        <v>0</v>
      </c>
      <c r="I13" s="1332"/>
      <c r="J13" s="1332">
        <v>1</v>
      </c>
      <c r="K13" s="1332"/>
      <c r="L13" s="1332">
        <v>0</v>
      </c>
      <c r="M13" s="1333"/>
      <c r="N13" s="1213">
        <f t="shared" si="0"/>
        <v>18</v>
      </c>
      <c r="O13" s="1220"/>
      <c r="T13" s="1347"/>
      <c r="U13" s="1347"/>
    </row>
    <row r="14" spans="1:24" ht="27.95" customHeight="1">
      <c r="A14" s="1348" t="s">
        <v>10</v>
      </c>
      <c r="B14" s="1349"/>
      <c r="C14" s="1350"/>
      <c r="D14" s="1331">
        <v>0</v>
      </c>
      <c r="E14" s="1332"/>
      <c r="F14" s="1332">
        <v>0</v>
      </c>
      <c r="G14" s="1332"/>
      <c r="H14" s="1332">
        <v>4</v>
      </c>
      <c r="I14" s="1332"/>
      <c r="J14" s="1332">
        <v>1</v>
      </c>
      <c r="K14" s="1332"/>
      <c r="L14" s="1332">
        <v>0</v>
      </c>
      <c r="M14" s="1333"/>
      <c r="N14" s="1213">
        <f t="shared" si="0"/>
        <v>5</v>
      </c>
      <c r="O14" s="1220"/>
      <c r="T14" s="1351"/>
      <c r="U14" s="1351"/>
    </row>
    <row r="15" spans="1:24" ht="27.75" customHeight="1" thickBot="1">
      <c r="A15" s="1352" t="s">
        <v>57</v>
      </c>
      <c r="B15" s="1353"/>
      <c r="C15" s="1354"/>
      <c r="D15" s="1355">
        <f>SUM(D6:E14)</f>
        <v>19</v>
      </c>
      <c r="E15" s="1356"/>
      <c r="F15" s="1356">
        <f>SUM(F6:G14)</f>
        <v>46</v>
      </c>
      <c r="G15" s="1356"/>
      <c r="H15" s="1356">
        <f>SUM(H6:I14)</f>
        <v>7</v>
      </c>
      <c r="I15" s="1356"/>
      <c r="J15" s="1356">
        <f>SUM(J6:K14)</f>
        <v>13</v>
      </c>
      <c r="K15" s="1356"/>
      <c r="L15" s="1356">
        <f>SUM(L6:M14)</f>
        <v>6</v>
      </c>
      <c r="M15" s="1357"/>
      <c r="N15" s="1239">
        <f>SUM(N6:O14)</f>
        <v>91</v>
      </c>
      <c r="O15" s="1240"/>
      <c r="T15" s="1351"/>
      <c r="U15" s="1351"/>
    </row>
    <row r="16" spans="1:24" ht="16.5" customHeight="1">
      <c r="A16" s="1358"/>
      <c r="B16" s="1358"/>
      <c r="T16" s="1347"/>
      <c r="U16" s="1347"/>
    </row>
    <row r="17" spans="1:31" ht="18" customHeight="1">
      <c r="A17" s="1358"/>
      <c r="B17" s="1358"/>
      <c r="T17" s="1359"/>
      <c r="U17" s="1359"/>
    </row>
    <row r="18" spans="1:31" ht="20.100000000000001" customHeight="1">
      <c r="A18" s="1184" t="s">
        <v>127</v>
      </c>
      <c r="T18" s="1360"/>
      <c r="U18" s="1360"/>
    </row>
    <row r="19" spans="1:31" ht="20.100000000000001" customHeight="1" thickBot="1">
      <c r="A19" s="1184"/>
      <c r="V19" s="1361" t="s">
        <v>128</v>
      </c>
      <c r="W19" s="1361"/>
    </row>
    <row r="20" spans="1:31" ht="20.100000000000001" customHeight="1" thickBot="1">
      <c r="A20" s="1362" t="s">
        <v>129</v>
      </c>
      <c r="B20" s="1363"/>
      <c r="C20" s="1364"/>
      <c r="D20" s="1365" t="s">
        <v>130</v>
      </c>
      <c r="E20" s="1366"/>
      <c r="F20" s="1366"/>
      <c r="G20" s="1366"/>
      <c r="H20" s="1366"/>
      <c r="I20" s="1366"/>
      <c r="J20" s="1366"/>
      <c r="K20" s="1366"/>
      <c r="L20" s="1366"/>
      <c r="M20" s="1366"/>
      <c r="N20" s="1365" t="s">
        <v>131</v>
      </c>
      <c r="O20" s="1366"/>
      <c r="P20" s="1366"/>
      <c r="Q20" s="1366"/>
      <c r="R20" s="1366"/>
      <c r="S20" s="1366"/>
      <c r="T20" s="1366"/>
      <c r="U20" s="1366"/>
      <c r="V20" s="1366"/>
      <c r="W20" s="1367"/>
      <c r="X20" s="1338"/>
      <c r="Y20" s="1338"/>
    </row>
    <row r="21" spans="1:31" ht="20.100000000000001" customHeight="1">
      <c r="A21" s="1368" t="s">
        <v>132</v>
      </c>
      <c r="B21" s="1263"/>
      <c r="C21" s="1369"/>
      <c r="D21" s="1370" t="s">
        <v>786</v>
      </c>
      <c r="E21" s="1371"/>
      <c r="F21" s="1370" t="s">
        <v>852</v>
      </c>
      <c r="G21" s="1371"/>
      <c r="H21" s="1370" t="s">
        <v>864</v>
      </c>
      <c r="I21" s="1371"/>
      <c r="J21" s="1370" t="s">
        <v>888</v>
      </c>
      <c r="K21" s="1193"/>
      <c r="L21" s="1370" t="s">
        <v>973</v>
      </c>
      <c r="M21" s="1194"/>
      <c r="N21" s="1372" t="s">
        <v>786</v>
      </c>
      <c r="O21" s="1373"/>
      <c r="P21" s="1373" t="s">
        <v>852</v>
      </c>
      <c r="Q21" s="1373"/>
      <c r="R21" s="1370" t="s">
        <v>864</v>
      </c>
      <c r="S21" s="1371"/>
      <c r="T21" s="1373" t="s">
        <v>888</v>
      </c>
      <c r="U21" s="1374"/>
      <c r="V21" s="1375" t="s">
        <v>973</v>
      </c>
      <c r="W21" s="1376"/>
    </row>
    <row r="22" spans="1:31" ht="30" customHeight="1">
      <c r="A22" s="1377" t="s">
        <v>133</v>
      </c>
      <c r="B22" s="1378"/>
      <c r="C22" s="1379"/>
      <c r="D22" s="570">
        <v>10459064</v>
      </c>
      <c r="E22" s="569"/>
      <c r="F22" s="570">
        <v>11653394</v>
      </c>
      <c r="G22" s="569"/>
      <c r="H22" s="570">
        <v>12949710</v>
      </c>
      <c r="I22" s="569"/>
      <c r="J22" s="570">
        <v>13742935</v>
      </c>
      <c r="K22" s="571"/>
      <c r="L22" s="1380">
        <v>13642888</v>
      </c>
      <c r="M22" s="1381"/>
      <c r="N22" s="1382">
        <v>241817</v>
      </c>
      <c r="O22" s="572"/>
      <c r="P22" s="563">
        <v>261045</v>
      </c>
      <c r="Q22" s="572"/>
      <c r="R22" s="572">
        <v>287579</v>
      </c>
      <c r="S22" s="564"/>
      <c r="T22" s="564">
        <v>469180.6</v>
      </c>
      <c r="U22" s="572"/>
      <c r="V22" s="1383">
        <v>465444</v>
      </c>
      <c r="W22" s="1384"/>
      <c r="AB22" s="1385"/>
      <c r="AC22" s="1385"/>
      <c r="AD22" s="1386"/>
    </row>
    <row r="23" spans="1:31" ht="30" customHeight="1">
      <c r="A23" s="1387" t="s">
        <v>134</v>
      </c>
      <c r="B23" s="1388"/>
      <c r="C23" s="1389"/>
      <c r="D23" s="566">
        <v>11365843</v>
      </c>
      <c r="E23" s="565"/>
      <c r="F23" s="566">
        <v>12009760</v>
      </c>
      <c r="G23" s="565"/>
      <c r="H23" s="566">
        <v>13031468</v>
      </c>
      <c r="I23" s="565"/>
      <c r="J23" s="566">
        <v>12326252</v>
      </c>
      <c r="K23" s="567"/>
      <c r="L23" s="1390">
        <v>12458481</v>
      </c>
      <c r="M23" s="1391"/>
      <c r="N23" s="1392">
        <v>579953</v>
      </c>
      <c r="O23" s="560"/>
      <c r="P23" s="568">
        <v>546522</v>
      </c>
      <c r="Q23" s="560"/>
      <c r="R23" s="560">
        <v>481244</v>
      </c>
      <c r="S23" s="559"/>
      <c r="T23" s="559">
        <v>588915.9</v>
      </c>
      <c r="U23" s="560"/>
      <c r="V23" s="1393">
        <v>574553</v>
      </c>
      <c r="W23" s="1394"/>
      <c r="AB23" s="1385"/>
      <c r="AC23" s="1385"/>
    </row>
    <row r="24" spans="1:31" ht="30" customHeight="1">
      <c r="A24" s="1387" t="s">
        <v>135</v>
      </c>
      <c r="B24" s="1388"/>
      <c r="C24" s="1389"/>
      <c r="D24" s="554">
        <f>D22-D23</f>
        <v>-906779</v>
      </c>
      <c r="E24" s="555"/>
      <c r="F24" s="554">
        <f>F22-F23</f>
        <v>-356366</v>
      </c>
      <c r="G24" s="555"/>
      <c r="H24" s="554">
        <f>H22-H23</f>
        <v>-81758</v>
      </c>
      <c r="I24" s="555"/>
      <c r="J24" s="554">
        <f>J22-J23</f>
        <v>1416683</v>
      </c>
      <c r="K24" s="556"/>
      <c r="L24" s="1395">
        <v>1184407</v>
      </c>
      <c r="M24" s="1396"/>
      <c r="N24" s="557">
        <f>N22-N23</f>
        <v>-338136</v>
      </c>
      <c r="O24" s="558"/>
      <c r="P24" s="558">
        <f>P22-P23</f>
        <v>-285477</v>
      </c>
      <c r="Q24" s="558"/>
      <c r="R24" s="554">
        <f>R22-R23</f>
        <v>-193665</v>
      </c>
      <c r="S24" s="555"/>
      <c r="T24" s="558">
        <f>T22-T23</f>
        <v>-119735.30000000005</v>
      </c>
      <c r="U24" s="554"/>
      <c r="V24" s="1397">
        <v>-109209</v>
      </c>
      <c r="W24" s="1398"/>
      <c r="AB24" s="1385"/>
      <c r="AC24" s="1385"/>
    </row>
    <row r="25" spans="1:31" ht="30" customHeight="1">
      <c r="A25" s="1387" t="s">
        <v>136</v>
      </c>
      <c r="B25" s="1388"/>
      <c r="C25" s="1389"/>
      <c r="D25" s="560">
        <v>328746</v>
      </c>
      <c r="E25" s="559"/>
      <c r="F25" s="561">
        <v>25</v>
      </c>
      <c r="G25" s="553"/>
      <c r="H25" s="561">
        <v>305771</v>
      </c>
      <c r="I25" s="553"/>
      <c r="J25" s="561">
        <v>147212</v>
      </c>
      <c r="K25" s="562"/>
      <c r="L25" s="1399">
        <v>131399</v>
      </c>
      <c r="M25" s="1400"/>
      <c r="N25" s="1401">
        <v>273593</v>
      </c>
      <c r="O25" s="561"/>
      <c r="P25" s="552">
        <v>214104</v>
      </c>
      <c r="Q25" s="561"/>
      <c r="R25" s="561">
        <v>156020</v>
      </c>
      <c r="S25" s="553"/>
      <c r="T25" s="553">
        <v>57626</v>
      </c>
      <c r="U25" s="561"/>
      <c r="V25" s="1402">
        <v>11422</v>
      </c>
      <c r="W25" s="1403"/>
    </row>
    <row r="26" spans="1:31" ht="30" customHeight="1">
      <c r="A26" s="1387" t="s">
        <v>137</v>
      </c>
      <c r="B26" s="1388"/>
      <c r="C26" s="1389"/>
      <c r="D26" s="560">
        <v>84435</v>
      </c>
      <c r="E26" s="559"/>
      <c r="F26" s="561">
        <v>73399</v>
      </c>
      <c r="G26" s="553"/>
      <c r="H26" s="561">
        <v>91858</v>
      </c>
      <c r="I26" s="553"/>
      <c r="J26" s="561">
        <v>56493</v>
      </c>
      <c r="K26" s="562"/>
      <c r="L26" s="1399">
        <v>51407</v>
      </c>
      <c r="M26" s="1400"/>
      <c r="N26" s="1401">
        <v>19613</v>
      </c>
      <c r="O26" s="561"/>
      <c r="P26" s="552">
        <v>14767</v>
      </c>
      <c r="Q26" s="561"/>
      <c r="R26" s="561">
        <v>10864</v>
      </c>
      <c r="S26" s="553"/>
      <c r="T26" s="553">
        <v>10873</v>
      </c>
      <c r="U26" s="561"/>
      <c r="V26" s="1393">
        <v>12657</v>
      </c>
      <c r="W26" s="1394"/>
      <c r="AE26" s="1404"/>
    </row>
    <row r="27" spans="1:31" ht="30" customHeight="1">
      <c r="A27" s="1387" t="s">
        <v>138</v>
      </c>
      <c r="B27" s="1388"/>
      <c r="C27" s="1389"/>
      <c r="D27" s="554">
        <f>D22+D25-D23-D26</f>
        <v>-662468</v>
      </c>
      <c r="E27" s="555"/>
      <c r="F27" s="554">
        <f>F22+F25-F23-F26</f>
        <v>-429740</v>
      </c>
      <c r="G27" s="555"/>
      <c r="H27" s="554">
        <f>H22+H25-H23-H26</f>
        <v>132155</v>
      </c>
      <c r="I27" s="555"/>
      <c r="J27" s="554">
        <f>J22+J25-J23-J26</f>
        <v>1507402</v>
      </c>
      <c r="K27" s="556"/>
      <c r="L27" s="1395">
        <v>1264399</v>
      </c>
      <c r="M27" s="1396"/>
      <c r="N27" s="557">
        <f>N22+N25-N23-N26</f>
        <v>-84156</v>
      </c>
      <c r="O27" s="558"/>
      <c r="P27" s="558">
        <f>P22+P25-P23-P26</f>
        <v>-86140</v>
      </c>
      <c r="Q27" s="558"/>
      <c r="R27" s="554">
        <f>R22+R25-R23-R26</f>
        <v>-48509</v>
      </c>
      <c r="S27" s="555"/>
      <c r="T27" s="558">
        <f>T22+T25-T23-T26</f>
        <v>-72982.300000000047</v>
      </c>
      <c r="U27" s="554"/>
      <c r="V27" s="1405">
        <v>-110344</v>
      </c>
      <c r="W27" s="1406"/>
    </row>
    <row r="28" spans="1:31" ht="30" customHeight="1">
      <c r="A28" s="1387" t="s">
        <v>139</v>
      </c>
      <c r="B28" s="1388"/>
      <c r="C28" s="1389"/>
      <c r="D28" s="549">
        <f>(D24)/(D22)</f>
        <v>-8.6697911017658946E-2</v>
      </c>
      <c r="E28" s="550"/>
      <c r="F28" s="549">
        <f>(F24)/(F22)</f>
        <v>-3.0580447207054013E-2</v>
      </c>
      <c r="G28" s="550"/>
      <c r="H28" s="549">
        <f>(H24)/(H22)</f>
        <v>-6.3135004567669859E-3</v>
      </c>
      <c r="I28" s="550"/>
      <c r="J28" s="549">
        <f>(J24)/(J22)</f>
        <v>0.10308445757765718</v>
      </c>
      <c r="K28" s="1407"/>
      <c r="L28" s="1408">
        <f>(L24)/(L22)</f>
        <v>8.6814976418482653E-2</v>
      </c>
      <c r="M28" s="1409"/>
      <c r="N28" s="551">
        <f>(N24)/(N22)</f>
        <v>-1.3983136007807557</v>
      </c>
      <c r="O28" s="544"/>
      <c r="P28" s="544">
        <f>(P24)/(P22)</f>
        <v>-1.0935930586680458</v>
      </c>
      <c r="Q28" s="544"/>
      <c r="R28" s="549">
        <f>(R24)/(R22)</f>
        <v>-0.67343234380813621</v>
      </c>
      <c r="S28" s="550"/>
      <c r="T28" s="544">
        <f>(T24)/(T22)</f>
        <v>-0.25520087573953409</v>
      </c>
      <c r="U28" s="549"/>
      <c r="V28" s="1410">
        <f>(V24)/(V22)</f>
        <v>-0.23463402686467116</v>
      </c>
      <c r="W28" s="1411"/>
    </row>
    <row r="29" spans="1:31" ht="30" customHeight="1" thickBot="1">
      <c r="A29" s="1412" t="s">
        <v>140</v>
      </c>
      <c r="B29" s="1413"/>
      <c r="C29" s="1414"/>
      <c r="D29" s="545">
        <f>(D22+D25)/(D23+D26)</f>
        <v>0.94214393746597247</v>
      </c>
      <c r="E29" s="546"/>
      <c r="F29" s="545">
        <f>(F22+F25)/(F23+F26)</f>
        <v>0.96443479722479863</v>
      </c>
      <c r="G29" s="546"/>
      <c r="H29" s="545">
        <f>(H22+H25)/(H23+H26)</f>
        <v>1.0100702367677219</v>
      </c>
      <c r="I29" s="546"/>
      <c r="J29" s="545">
        <f>(J22+J25)/(J23+J26)</f>
        <v>1.1217340743106639</v>
      </c>
      <c r="K29" s="1415"/>
      <c r="L29" s="1416">
        <f>(L22+L25)/(L23+L26)</f>
        <v>1.1010719680304093</v>
      </c>
      <c r="M29" s="1417"/>
      <c r="N29" s="547">
        <f>(N22+N25)/(N23+N26)</f>
        <v>0.85963847182795561</v>
      </c>
      <c r="O29" s="548"/>
      <c r="P29" s="548">
        <f>(P22+P25)/(P23+P26)</f>
        <v>0.84653182228762724</v>
      </c>
      <c r="Q29" s="548"/>
      <c r="R29" s="545">
        <f>(R22+R25)/(R23+R26)</f>
        <v>0.90142610971575343</v>
      </c>
      <c r="S29" s="546"/>
      <c r="T29" s="548">
        <f>(T22+T25)/(T23+T26)</f>
        <v>0.87832002226116546</v>
      </c>
      <c r="U29" s="545"/>
      <c r="V29" s="1418">
        <f>(V22+V25)/(V23+V26)</f>
        <v>0.81208766880673011</v>
      </c>
      <c r="W29" s="1419"/>
    </row>
    <row r="30" spans="1:31" ht="18.75" customHeight="1">
      <c r="A30" s="1241" t="s">
        <v>141</v>
      </c>
      <c r="B30" s="1420"/>
    </row>
    <row r="31" spans="1:31" ht="15.75" customHeight="1">
      <c r="B31" s="1241"/>
      <c r="J31" s="135"/>
      <c r="K31" s="135"/>
    </row>
    <row r="32" spans="1:31" ht="17.25" customHeight="1">
      <c r="B32" s="1420"/>
    </row>
    <row r="33" ht="20.100000000000001" customHeight="1"/>
  </sheetData>
  <mergeCells count="191">
    <mergeCell ref="L29:M29"/>
    <mergeCell ref="N29:O29"/>
    <mergeCell ref="P29:Q29"/>
    <mergeCell ref="R29:S29"/>
    <mergeCell ref="T29:U29"/>
    <mergeCell ref="V29:W29"/>
    <mergeCell ref="N28:O28"/>
    <mergeCell ref="P28:Q28"/>
    <mergeCell ref="R28:S28"/>
    <mergeCell ref="T28:U28"/>
    <mergeCell ref="V28:W28"/>
    <mergeCell ref="A29:C29"/>
    <mergeCell ref="D29:E29"/>
    <mergeCell ref="F29:G29"/>
    <mergeCell ref="H29:I29"/>
    <mergeCell ref="J29:K29"/>
    <mergeCell ref="A28:C28"/>
    <mergeCell ref="D28:E28"/>
    <mergeCell ref="F28:G28"/>
    <mergeCell ref="H28:I28"/>
    <mergeCell ref="J28:K28"/>
    <mergeCell ref="L28:M28"/>
    <mergeCell ref="L27:M27"/>
    <mergeCell ref="N27:O27"/>
    <mergeCell ref="P27:Q27"/>
    <mergeCell ref="R27:S27"/>
    <mergeCell ref="T27:U27"/>
    <mergeCell ref="V27:W27"/>
    <mergeCell ref="N26:O26"/>
    <mergeCell ref="P26:Q26"/>
    <mergeCell ref="R26:S26"/>
    <mergeCell ref="T26:U26"/>
    <mergeCell ref="V26:W26"/>
    <mergeCell ref="A27:C27"/>
    <mergeCell ref="D27:E27"/>
    <mergeCell ref="F27:G27"/>
    <mergeCell ref="H27:I27"/>
    <mergeCell ref="J27:K27"/>
    <mergeCell ref="A26:C26"/>
    <mergeCell ref="D26:E26"/>
    <mergeCell ref="F26:G26"/>
    <mergeCell ref="H26:I26"/>
    <mergeCell ref="J26:K26"/>
    <mergeCell ref="L26:M26"/>
    <mergeCell ref="L25:M25"/>
    <mergeCell ref="N25:O25"/>
    <mergeCell ref="P25:Q25"/>
    <mergeCell ref="R25:S25"/>
    <mergeCell ref="T25:U25"/>
    <mergeCell ref="V25:W25"/>
    <mergeCell ref="N24:O24"/>
    <mergeCell ref="P24:Q24"/>
    <mergeCell ref="R24:S24"/>
    <mergeCell ref="T24:U24"/>
    <mergeCell ref="V24:W24"/>
    <mergeCell ref="A25:C25"/>
    <mergeCell ref="D25:E25"/>
    <mergeCell ref="F25:G25"/>
    <mergeCell ref="H25:I25"/>
    <mergeCell ref="J25:K25"/>
    <mergeCell ref="A24:C24"/>
    <mergeCell ref="D24:E24"/>
    <mergeCell ref="F24:G24"/>
    <mergeCell ref="H24:I24"/>
    <mergeCell ref="J24:K24"/>
    <mergeCell ref="L24:M24"/>
    <mergeCell ref="L23:M23"/>
    <mergeCell ref="N23:O23"/>
    <mergeCell ref="P23:Q23"/>
    <mergeCell ref="R23:S23"/>
    <mergeCell ref="T23:U23"/>
    <mergeCell ref="V23:W23"/>
    <mergeCell ref="N22:O22"/>
    <mergeCell ref="P22:Q22"/>
    <mergeCell ref="R22:S22"/>
    <mergeCell ref="T22:U22"/>
    <mergeCell ref="V22:W22"/>
    <mergeCell ref="A23:C23"/>
    <mergeCell ref="D23:E23"/>
    <mergeCell ref="F23:G23"/>
    <mergeCell ref="H23:I23"/>
    <mergeCell ref="J23:K23"/>
    <mergeCell ref="P21:Q21"/>
    <mergeCell ref="R21:S21"/>
    <mergeCell ref="T21:U21"/>
    <mergeCell ref="V21:W21"/>
    <mergeCell ref="A22:C22"/>
    <mergeCell ref="D22:E22"/>
    <mergeCell ref="F22:G22"/>
    <mergeCell ref="H22:I22"/>
    <mergeCell ref="J22:K22"/>
    <mergeCell ref="L22:M22"/>
    <mergeCell ref="V19:W19"/>
    <mergeCell ref="A20:C20"/>
    <mergeCell ref="D20:M20"/>
    <mergeCell ref="N20:W20"/>
    <mergeCell ref="D21:E21"/>
    <mergeCell ref="F21:G21"/>
    <mergeCell ref="H21:I21"/>
    <mergeCell ref="J21:K21"/>
    <mergeCell ref="L21:M21"/>
    <mergeCell ref="N21:O21"/>
    <mergeCell ref="N14:O14"/>
    <mergeCell ref="A15:C15"/>
    <mergeCell ref="D15:E15"/>
    <mergeCell ref="F15:G15"/>
    <mergeCell ref="H15:I15"/>
    <mergeCell ref="J15:K15"/>
    <mergeCell ref="L15:M15"/>
    <mergeCell ref="N15:O15"/>
    <mergeCell ref="A14:C14"/>
    <mergeCell ref="D14:E14"/>
    <mergeCell ref="F14:G14"/>
    <mergeCell ref="H14:I14"/>
    <mergeCell ref="J14:K14"/>
    <mergeCell ref="L14:M14"/>
    <mergeCell ref="N12:O12"/>
    <mergeCell ref="A13:C13"/>
    <mergeCell ref="D13:E13"/>
    <mergeCell ref="F13:G13"/>
    <mergeCell ref="H13:I13"/>
    <mergeCell ref="J13:K13"/>
    <mergeCell ref="L13:M13"/>
    <mergeCell ref="N13:O13"/>
    <mergeCell ref="A12:C12"/>
    <mergeCell ref="D12:E12"/>
    <mergeCell ref="F12:G12"/>
    <mergeCell ref="H12:I12"/>
    <mergeCell ref="J12:K12"/>
    <mergeCell ref="L12:M12"/>
    <mergeCell ref="N10:O10"/>
    <mergeCell ref="A11:C11"/>
    <mergeCell ref="D11:E11"/>
    <mergeCell ref="F11:G11"/>
    <mergeCell ref="H11:I11"/>
    <mergeCell ref="J11:K11"/>
    <mergeCell ref="L11:M11"/>
    <mergeCell ref="N11:O11"/>
    <mergeCell ref="A10:C10"/>
    <mergeCell ref="D10:E10"/>
    <mergeCell ref="F10:G10"/>
    <mergeCell ref="H10:I10"/>
    <mergeCell ref="J10:K10"/>
    <mergeCell ref="L10:M10"/>
    <mergeCell ref="N8:O8"/>
    <mergeCell ref="A9:C9"/>
    <mergeCell ref="D9:E9"/>
    <mergeCell ref="F9:G9"/>
    <mergeCell ref="H9:I9"/>
    <mergeCell ref="J9:K9"/>
    <mergeCell ref="L9:M9"/>
    <mergeCell ref="N9:O9"/>
    <mergeCell ref="A8:C8"/>
    <mergeCell ref="D8:E8"/>
    <mergeCell ref="F8:G8"/>
    <mergeCell ref="H8:I8"/>
    <mergeCell ref="J8:K8"/>
    <mergeCell ref="L8:M8"/>
    <mergeCell ref="N6:O6"/>
    <mergeCell ref="A7:C7"/>
    <mergeCell ref="D7:E7"/>
    <mergeCell ref="F7:G7"/>
    <mergeCell ref="H7:I7"/>
    <mergeCell ref="J7:K7"/>
    <mergeCell ref="L7:M7"/>
    <mergeCell ref="N7:O7"/>
    <mergeCell ref="H5:I5"/>
    <mergeCell ref="J5:K5"/>
    <mergeCell ref="L5:M5"/>
    <mergeCell ref="A6:C6"/>
    <mergeCell ref="D6:E6"/>
    <mergeCell ref="F6:G6"/>
    <mergeCell ref="H6:I6"/>
    <mergeCell ref="J6:K6"/>
    <mergeCell ref="L6:M6"/>
    <mergeCell ref="N3:O5"/>
    <mergeCell ref="A4:B4"/>
    <mergeCell ref="D4:E4"/>
    <mergeCell ref="F4:G4"/>
    <mergeCell ref="H4:I4"/>
    <mergeCell ref="J4:K4"/>
    <mergeCell ref="L4:M4"/>
    <mergeCell ref="A5:B5"/>
    <mergeCell ref="D5:E5"/>
    <mergeCell ref="F5:G5"/>
    <mergeCell ref="A3:C3"/>
    <mergeCell ref="D3:E3"/>
    <mergeCell ref="F3:G3"/>
    <mergeCell ref="H3:I3"/>
    <mergeCell ref="J3:K3"/>
    <mergeCell ref="L3:M3"/>
  </mergeCells>
  <phoneticPr fontId="3"/>
  <printOptions horizontalCentered="1"/>
  <pageMargins left="0.59055118110236227" right="0.59055118110236227" top="0.98425196850393704" bottom="0.78740157480314965" header="0.51181102362204722" footer="0.51181102362204722"/>
  <pageSetup paperSize="9" scale="5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4ADBC4-24BA-476B-9BED-AC296520B7B9}">
  <sheetPr>
    <tabColor rgb="FFFFC000"/>
  </sheetPr>
  <dimension ref="A1:Y26"/>
  <sheetViews>
    <sheetView view="pageBreakPreview" zoomScale="85" zoomScaleNormal="80" zoomScaleSheetLayoutView="85" workbookViewId="0">
      <pane xSplit="1" ySplit="4" topLeftCell="B5" activePane="bottomRight" state="frozen"/>
      <selection activeCell="I20" sqref="I20"/>
      <selection pane="topRight" activeCell="I20" sqref="I20"/>
      <selection pane="bottomLeft" activeCell="I20" sqref="I20"/>
      <selection pane="bottomRight" sqref="A1:G1"/>
    </sheetView>
  </sheetViews>
  <sheetFormatPr defaultRowHeight="13.5"/>
  <cols>
    <col min="1" max="1" width="10.625" style="3" customWidth="1"/>
    <col min="2" max="11" width="6.75" style="3" customWidth="1"/>
    <col min="12" max="15" width="6.75" style="1241" customWidth="1"/>
    <col min="16" max="23" width="6.75" style="3" customWidth="1"/>
    <col min="24" max="25" width="6.5" style="3" customWidth="1"/>
    <col min="26" max="256" width="9" style="3"/>
    <col min="257" max="257" width="10.625" style="3" customWidth="1"/>
    <col min="258" max="279" width="6.75" style="3" customWidth="1"/>
    <col min="280" max="281" width="6.5" style="3" customWidth="1"/>
    <col min="282" max="512" width="9" style="3"/>
    <col min="513" max="513" width="10.625" style="3" customWidth="1"/>
    <col min="514" max="535" width="6.75" style="3" customWidth="1"/>
    <col min="536" max="537" width="6.5" style="3" customWidth="1"/>
    <col min="538" max="768" width="9" style="3"/>
    <col min="769" max="769" width="10.625" style="3" customWidth="1"/>
    <col min="770" max="791" width="6.75" style="3" customWidth="1"/>
    <col min="792" max="793" width="6.5" style="3" customWidth="1"/>
    <col min="794" max="1024" width="9" style="3"/>
    <col min="1025" max="1025" width="10.625" style="3" customWidth="1"/>
    <col min="1026" max="1047" width="6.75" style="3" customWidth="1"/>
    <col min="1048" max="1049" width="6.5" style="3" customWidth="1"/>
    <col min="1050" max="1280" width="9" style="3"/>
    <col min="1281" max="1281" width="10.625" style="3" customWidth="1"/>
    <col min="1282" max="1303" width="6.75" style="3" customWidth="1"/>
    <col min="1304" max="1305" width="6.5" style="3" customWidth="1"/>
    <col min="1306" max="1536" width="9" style="3"/>
    <col min="1537" max="1537" width="10.625" style="3" customWidth="1"/>
    <col min="1538" max="1559" width="6.75" style="3" customWidth="1"/>
    <col min="1560" max="1561" width="6.5" style="3" customWidth="1"/>
    <col min="1562" max="1792" width="9" style="3"/>
    <col min="1793" max="1793" width="10.625" style="3" customWidth="1"/>
    <col min="1794" max="1815" width="6.75" style="3" customWidth="1"/>
    <col min="1816" max="1817" width="6.5" style="3" customWidth="1"/>
    <col min="1818" max="2048" width="9" style="3"/>
    <col min="2049" max="2049" width="10.625" style="3" customWidth="1"/>
    <col min="2050" max="2071" width="6.75" style="3" customWidth="1"/>
    <col min="2072" max="2073" width="6.5" style="3" customWidth="1"/>
    <col min="2074" max="2304" width="9" style="3"/>
    <col min="2305" max="2305" width="10.625" style="3" customWidth="1"/>
    <col min="2306" max="2327" width="6.75" style="3" customWidth="1"/>
    <col min="2328" max="2329" width="6.5" style="3" customWidth="1"/>
    <col min="2330" max="2560" width="9" style="3"/>
    <col min="2561" max="2561" width="10.625" style="3" customWidth="1"/>
    <col min="2562" max="2583" width="6.75" style="3" customWidth="1"/>
    <col min="2584" max="2585" width="6.5" style="3" customWidth="1"/>
    <col min="2586" max="2816" width="9" style="3"/>
    <col min="2817" max="2817" width="10.625" style="3" customWidth="1"/>
    <col min="2818" max="2839" width="6.75" style="3" customWidth="1"/>
    <col min="2840" max="2841" width="6.5" style="3" customWidth="1"/>
    <col min="2842" max="3072" width="9" style="3"/>
    <col min="3073" max="3073" width="10.625" style="3" customWidth="1"/>
    <col min="3074" max="3095" width="6.75" style="3" customWidth="1"/>
    <col min="3096" max="3097" width="6.5" style="3" customWidth="1"/>
    <col min="3098" max="3328" width="9" style="3"/>
    <col min="3329" max="3329" width="10.625" style="3" customWidth="1"/>
    <col min="3330" max="3351" width="6.75" style="3" customWidth="1"/>
    <col min="3352" max="3353" width="6.5" style="3" customWidth="1"/>
    <col min="3354" max="3584" width="9" style="3"/>
    <col min="3585" max="3585" width="10.625" style="3" customWidth="1"/>
    <col min="3586" max="3607" width="6.75" style="3" customWidth="1"/>
    <col min="3608" max="3609" width="6.5" style="3" customWidth="1"/>
    <col min="3610" max="3840" width="9" style="3"/>
    <col min="3841" max="3841" width="10.625" style="3" customWidth="1"/>
    <col min="3842" max="3863" width="6.75" style="3" customWidth="1"/>
    <col min="3864" max="3865" width="6.5" style="3" customWidth="1"/>
    <col min="3866" max="4096" width="9" style="3"/>
    <col min="4097" max="4097" width="10.625" style="3" customWidth="1"/>
    <col min="4098" max="4119" width="6.75" style="3" customWidth="1"/>
    <col min="4120" max="4121" width="6.5" style="3" customWidth="1"/>
    <col min="4122" max="4352" width="9" style="3"/>
    <col min="4353" max="4353" width="10.625" style="3" customWidth="1"/>
    <col min="4354" max="4375" width="6.75" style="3" customWidth="1"/>
    <col min="4376" max="4377" width="6.5" style="3" customWidth="1"/>
    <col min="4378" max="4608" width="9" style="3"/>
    <col min="4609" max="4609" width="10.625" style="3" customWidth="1"/>
    <col min="4610" max="4631" width="6.75" style="3" customWidth="1"/>
    <col min="4632" max="4633" width="6.5" style="3" customWidth="1"/>
    <col min="4634" max="4864" width="9" style="3"/>
    <col min="4865" max="4865" width="10.625" style="3" customWidth="1"/>
    <col min="4866" max="4887" width="6.75" style="3" customWidth="1"/>
    <col min="4888" max="4889" width="6.5" style="3" customWidth="1"/>
    <col min="4890" max="5120" width="9" style="3"/>
    <col min="5121" max="5121" width="10.625" style="3" customWidth="1"/>
    <col min="5122" max="5143" width="6.75" style="3" customWidth="1"/>
    <col min="5144" max="5145" width="6.5" style="3" customWidth="1"/>
    <col min="5146" max="5376" width="9" style="3"/>
    <col min="5377" max="5377" width="10.625" style="3" customWidth="1"/>
    <col min="5378" max="5399" width="6.75" style="3" customWidth="1"/>
    <col min="5400" max="5401" width="6.5" style="3" customWidth="1"/>
    <col min="5402" max="5632" width="9" style="3"/>
    <col min="5633" max="5633" width="10.625" style="3" customWidth="1"/>
    <col min="5634" max="5655" width="6.75" style="3" customWidth="1"/>
    <col min="5656" max="5657" width="6.5" style="3" customWidth="1"/>
    <col min="5658" max="5888" width="9" style="3"/>
    <col min="5889" max="5889" width="10.625" style="3" customWidth="1"/>
    <col min="5890" max="5911" width="6.75" style="3" customWidth="1"/>
    <col min="5912" max="5913" width="6.5" style="3" customWidth="1"/>
    <col min="5914" max="6144" width="9" style="3"/>
    <col min="6145" max="6145" width="10.625" style="3" customWidth="1"/>
    <col min="6146" max="6167" width="6.75" style="3" customWidth="1"/>
    <col min="6168" max="6169" width="6.5" style="3" customWidth="1"/>
    <col min="6170" max="6400" width="9" style="3"/>
    <col min="6401" max="6401" width="10.625" style="3" customWidth="1"/>
    <col min="6402" max="6423" width="6.75" style="3" customWidth="1"/>
    <col min="6424" max="6425" width="6.5" style="3" customWidth="1"/>
    <col min="6426" max="6656" width="9" style="3"/>
    <col min="6657" max="6657" width="10.625" style="3" customWidth="1"/>
    <col min="6658" max="6679" width="6.75" style="3" customWidth="1"/>
    <col min="6680" max="6681" width="6.5" style="3" customWidth="1"/>
    <col min="6682" max="6912" width="9" style="3"/>
    <col min="6913" max="6913" width="10.625" style="3" customWidth="1"/>
    <col min="6914" max="6935" width="6.75" style="3" customWidth="1"/>
    <col min="6936" max="6937" width="6.5" style="3" customWidth="1"/>
    <col min="6938" max="7168" width="9" style="3"/>
    <col min="7169" max="7169" width="10.625" style="3" customWidth="1"/>
    <col min="7170" max="7191" width="6.75" style="3" customWidth="1"/>
    <col min="7192" max="7193" width="6.5" style="3" customWidth="1"/>
    <col min="7194" max="7424" width="9" style="3"/>
    <col min="7425" max="7425" width="10.625" style="3" customWidth="1"/>
    <col min="7426" max="7447" width="6.75" style="3" customWidth="1"/>
    <col min="7448" max="7449" width="6.5" style="3" customWidth="1"/>
    <col min="7450" max="7680" width="9" style="3"/>
    <col min="7681" max="7681" width="10.625" style="3" customWidth="1"/>
    <col min="7682" max="7703" width="6.75" style="3" customWidth="1"/>
    <col min="7704" max="7705" width="6.5" style="3" customWidth="1"/>
    <col min="7706" max="7936" width="9" style="3"/>
    <col min="7937" max="7937" width="10.625" style="3" customWidth="1"/>
    <col min="7938" max="7959" width="6.75" style="3" customWidth="1"/>
    <col min="7960" max="7961" width="6.5" style="3" customWidth="1"/>
    <col min="7962" max="8192" width="9" style="3"/>
    <col min="8193" max="8193" width="10.625" style="3" customWidth="1"/>
    <col min="8194" max="8215" width="6.75" style="3" customWidth="1"/>
    <col min="8216" max="8217" width="6.5" style="3" customWidth="1"/>
    <col min="8218" max="8448" width="9" style="3"/>
    <col min="8449" max="8449" width="10.625" style="3" customWidth="1"/>
    <col min="8450" max="8471" width="6.75" style="3" customWidth="1"/>
    <col min="8472" max="8473" width="6.5" style="3" customWidth="1"/>
    <col min="8474" max="8704" width="9" style="3"/>
    <col min="8705" max="8705" width="10.625" style="3" customWidth="1"/>
    <col min="8706" max="8727" width="6.75" style="3" customWidth="1"/>
    <col min="8728" max="8729" width="6.5" style="3" customWidth="1"/>
    <col min="8730" max="8960" width="9" style="3"/>
    <col min="8961" max="8961" width="10.625" style="3" customWidth="1"/>
    <col min="8962" max="8983" width="6.75" style="3" customWidth="1"/>
    <col min="8984" max="8985" width="6.5" style="3" customWidth="1"/>
    <col min="8986" max="9216" width="9" style="3"/>
    <col min="9217" max="9217" width="10.625" style="3" customWidth="1"/>
    <col min="9218" max="9239" width="6.75" style="3" customWidth="1"/>
    <col min="9240" max="9241" width="6.5" style="3" customWidth="1"/>
    <col min="9242" max="9472" width="9" style="3"/>
    <col min="9473" max="9473" width="10.625" style="3" customWidth="1"/>
    <col min="9474" max="9495" width="6.75" style="3" customWidth="1"/>
    <col min="9496" max="9497" width="6.5" style="3" customWidth="1"/>
    <col min="9498" max="9728" width="9" style="3"/>
    <col min="9729" max="9729" width="10.625" style="3" customWidth="1"/>
    <col min="9730" max="9751" width="6.75" style="3" customWidth="1"/>
    <col min="9752" max="9753" width="6.5" style="3" customWidth="1"/>
    <col min="9754" max="9984" width="9" style="3"/>
    <col min="9985" max="9985" width="10.625" style="3" customWidth="1"/>
    <col min="9986" max="10007" width="6.75" style="3" customWidth="1"/>
    <col min="10008" max="10009" width="6.5" style="3" customWidth="1"/>
    <col min="10010" max="10240" width="9" style="3"/>
    <col min="10241" max="10241" width="10.625" style="3" customWidth="1"/>
    <col min="10242" max="10263" width="6.75" style="3" customWidth="1"/>
    <col min="10264" max="10265" width="6.5" style="3" customWidth="1"/>
    <col min="10266" max="10496" width="9" style="3"/>
    <col min="10497" max="10497" width="10.625" style="3" customWidth="1"/>
    <col min="10498" max="10519" width="6.75" style="3" customWidth="1"/>
    <col min="10520" max="10521" width="6.5" style="3" customWidth="1"/>
    <col min="10522" max="10752" width="9" style="3"/>
    <col min="10753" max="10753" width="10.625" style="3" customWidth="1"/>
    <col min="10754" max="10775" width="6.75" style="3" customWidth="1"/>
    <col min="10776" max="10777" width="6.5" style="3" customWidth="1"/>
    <col min="10778" max="11008" width="9" style="3"/>
    <col min="11009" max="11009" width="10.625" style="3" customWidth="1"/>
    <col min="11010" max="11031" width="6.75" style="3" customWidth="1"/>
    <col min="11032" max="11033" width="6.5" style="3" customWidth="1"/>
    <col min="11034" max="11264" width="9" style="3"/>
    <col min="11265" max="11265" width="10.625" style="3" customWidth="1"/>
    <col min="11266" max="11287" width="6.75" style="3" customWidth="1"/>
    <col min="11288" max="11289" width="6.5" style="3" customWidth="1"/>
    <col min="11290" max="11520" width="9" style="3"/>
    <col min="11521" max="11521" width="10.625" style="3" customWidth="1"/>
    <col min="11522" max="11543" width="6.75" style="3" customWidth="1"/>
    <col min="11544" max="11545" width="6.5" style="3" customWidth="1"/>
    <col min="11546" max="11776" width="9" style="3"/>
    <col min="11777" max="11777" width="10.625" style="3" customWidth="1"/>
    <col min="11778" max="11799" width="6.75" style="3" customWidth="1"/>
    <col min="11800" max="11801" width="6.5" style="3" customWidth="1"/>
    <col min="11802" max="12032" width="9" style="3"/>
    <col min="12033" max="12033" width="10.625" style="3" customWidth="1"/>
    <col min="12034" max="12055" width="6.75" style="3" customWidth="1"/>
    <col min="12056" max="12057" width="6.5" style="3" customWidth="1"/>
    <col min="12058" max="12288" width="9" style="3"/>
    <col min="12289" max="12289" width="10.625" style="3" customWidth="1"/>
    <col min="12290" max="12311" width="6.75" style="3" customWidth="1"/>
    <col min="12312" max="12313" width="6.5" style="3" customWidth="1"/>
    <col min="12314" max="12544" width="9" style="3"/>
    <col min="12545" max="12545" width="10.625" style="3" customWidth="1"/>
    <col min="12546" max="12567" width="6.75" style="3" customWidth="1"/>
    <col min="12568" max="12569" width="6.5" style="3" customWidth="1"/>
    <col min="12570" max="12800" width="9" style="3"/>
    <col min="12801" max="12801" width="10.625" style="3" customWidth="1"/>
    <col min="12802" max="12823" width="6.75" style="3" customWidth="1"/>
    <col min="12824" max="12825" width="6.5" style="3" customWidth="1"/>
    <col min="12826" max="13056" width="9" style="3"/>
    <col min="13057" max="13057" width="10.625" style="3" customWidth="1"/>
    <col min="13058" max="13079" width="6.75" style="3" customWidth="1"/>
    <col min="13080" max="13081" width="6.5" style="3" customWidth="1"/>
    <col min="13082" max="13312" width="9" style="3"/>
    <col min="13313" max="13313" width="10.625" style="3" customWidth="1"/>
    <col min="13314" max="13335" width="6.75" style="3" customWidth="1"/>
    <col min="13336" max="13337" width="6.5" style="3" customWidth="1"/>
    <col min="13338" max="13568" width="9" style="3"/>
    <col min="13569" max="13569" width="10.625" style="3" customWidth="1"/>
    <col min="13570" max="13591" width="6.75" style="3" customWidth="1"/>
    <col min="13592" max="13593" width="6.5" style="3" customWidth="1"/>
    <col min="13594" max="13824" width="9" style="3"/>
    <col min="13825" max="13825" width="10.625" style="3" customWidth="1"/>
    <col min="13826" max="13847" width="6.75" style="3" customWidth="1"/>
    <col min="13848" max="13849" width="6.5" style="3" customWidth="1"/>
    <col min="13850" max="14080" width="9" style="3"/>
    <col min="14081" max="14081" width="10.625" style="3" customWidth="1"/>
    <col min="14082" max="14103" width="6.75" style="3" customWidth="1"/>
    <col min="14104" max="14105" width="6.5" style="3" customWidth="1"/>
    <col min="14106" max="14336" width="9" style="3"/>
    <col min="14337" max="14337" width="10.625" style="3" customWidth="1"/>
    <col min="14338" max="14359" width="6.75" style="3" customWidth="1"/>
    <col min="14360" max="14361" width="6.5" style="3" customWidth="1"/>
    <col min="14362" max="14592" width="9" style="3"/>
    <col min="14593" max="14593" width="10.625" style="3" customWidth="1"/>
    <col min="14594" max="14615" width="6.75" style="3" customWidth="1"/>
    <col min="14616" max="14617" width="6.5" style="3" customWidth="1"/>
    <col min="14618" max="14848" width="9" style="3"/>
    <col min="14849" max="14849" width="10.625" style="3" customWidth="1"/>
    <col min="14850" max="14871" width="6.75" style="3" customWidth="1"/>
    <col min="14872" max="14873" width="6.5" style="3" customWidth="1"/>
    <col min="14874" max="15104" width="9" style="3"/>
    <col min="15105" max="15105" width="10.625" style="3" customWidth="1"/>
    <col min="15106" max="15127" width="6.75" style="3" customWidth="1"/>
    <col min="15128" max="15129" width="6.5" style="3" customWidth="1"/>
    <col min="15130" max="15360" width="9" style="3"/>
    <col min="15361" max="15361" width="10.625" style="3" customWidth="1"/>
    <col min="15362" max="15383" width="6.75" style="3" customWidth="1"/>
    <col min="15384" max="15385" width="6.5" style="3" customWidth="1"/>
    <col min="15386" max="15616" width="9" style="3"/>
    <col min="15617" max="15617" width="10.625" style="3" customWidth="1"/>
    <col min="15618" max="15639" width="6.75" style="3" customWidth="1"/>
    <col min="15640" max="15641" width="6.5" style="3" customWidth="1"/>
    <col min="15642" max="15872" width="9" style="3"/>
    <col min="15873" max="15873" width="10.625" style="3" customWidth="1"/>
    <col min="15874" max="15895" width="6.75" style="3" customWidth="1"/>
    <col min="15896" max="15897" width="6.5" style="3" customWidth="1"/>
    <col min="15898" max="16128" width="9" style="3"/>
    <col min="16129" max="16129" width="10.625" style="3" customWidth="1"/>
    <col min="16130" max="16151" width="6.75" style="3" customWidth="1"/>
    <col min="16152" max="16153" width="6.5" style="3" customWidth="1"/>
    <col min="16154" max="16384" width="9" style="3"/>
  </cols>
  <sheetData>
    <row r="1" spans="1:25" ht="14.25">
      <c r="A1" s="1243" t="s">
        <v>142</v>
      </c>
      <c r="B1" s="1243"/>
      <c r="C1" s="1243"/>
      <c r="D1" s="1243"/>
      <c r="E1" s="1243"/>
      <c r="F1" s="1243"/>
      <c r="G1" s="1243"/>
    </row>
    <row r="2" spans="1:25" ht="14.25" thickBot="1">
      <c r="F2" s="196"/>
      <c r="G2" s="196"/>
      <c r="H2" s="196"/>
      <c r="I2" s="196"/>
      <c r="J2" s="196"/>
      <c r="K2" s="196"/>
      <c r="L2" s="573"/>
      <c r="M2" s="573"/>
      <c r="N2" s="513"/>
      <c r="O2" s="513"/>
      <c r="P2" s="1361"/>
      <c r="Q2" s="1361"/>
      <c r="R2" s="1361"/>
      <c r="S2" s="1361"/>
      <c r="T2" s="1300"/>
      <c r="U2" s="1300"/>
      <c r="V2" s="1421" t="s">
        <v>865</v>
      </c>
      <c r="W2" s="1421"/>
    </row>
    <row r="3" spans="1:25" s="1085" customFormat="1" ht="18" customHeight="1">
      <c r="A3" s="1422" t="s">
        <v>112</v>
      </c>
      <c r="B3" s="1423">
        <v>25</v>
      </c>
      <c r="C3" s="1423"/>
      <c r="D3" s="1423">
        <v>26</v>
      </c>
      <c r="E3" s="1423"/>
      <c r="F3" s="1423">
        <v>27</v>
      </c>
      <c r="G3" s="1423"/>
      <c r="H3" s="1423">
        <v>28</v>
      </c>
      <c r="I3" s="1423"/>
      <c r="J3" s="1423">
        <v>29</v>
      </c>
      <c r="K3" s="1423"/>
      <c r="L3" s="1423">
        <v>30</v>
      </c>
      <c r="M3" s="1423"/>
      <c r="N3" s="1423">
        <v>1</v>
      </c>
      <c r="O3" s="1423"/>
      <c r="P3" s="1423">
        <v>2</v>
      </c>
      <c r="Q3" s="1423"/>
      <c r="R3" s="1423">
        <v>3</v>
      </c>
      <c r="S3" s="1423"/>
      <c r="T3" s="1423">
        <v>4</v>
      </c>
      <c r="U3" s="1192"/>
      <c r="V3" s="1423">
        <v>5</v>
      </c>
      <c r="W3" s="1423"/>
      <c r="X3" s="1424">
        <v>6</v>
      </c>
      <c r="Y3" s="1424"/>
    </row>
    <row r="4" spans="1:25" s="1085" customFormat="1" ht="18" customHeight="1">
      <c r="A4" s="1425" t="s">
        <v>143</v>
      </c>
      <c r="B4" s="1426" t="s">
        <v>144</v>
      </c>
      <c r="C4" s="1426" t="s">
        <v>145</v>
      </c>
      <c r="D4" s="1426" t="s">
        <v>144</v>
      </c>
      <c r="E4" s="1426" t="s">
        <v>145</v>
      </c>
      <c r="F4" s="1426" t="s">
        <v>144</v>
      </c>
      <c r="G4" s="1426" t="s">
        <v>145</v>
      </c>
      <c r="H4" s="1426" t="s">
        <v>144</v>
      </c>
      <c r="I4" s="1426" t="s">
        <v>145</v>
      </c>
      <c r="J4" s="1426" t="s">
        <v>144</v>
      </c>
      <c r="K4" s="1426" t="s">
        <v>145</v>
      </c>
      <c r="L4" s="1426" t="s">
        <v>144</v>
      </c>
      <c r="M4" s="1426" t="s">
        <v>145</v>
      </c>
      <c r="N4" s="1426" t="s">
        <v>144</v>
      </c>
      <c r="O4" s="1426" t="s">
        <v>145</v>
      </c>
      <c r="P4" s="1426" t="s">
        <v>144</v>
      </c>
      <c r="Q4" s="1426" t="s">
        <v>145</v>
      </c>
      <c r="R4" s="1426" t="s">
        <v>144</v>
      </c>
      <c r="S4" s="1426" t="s">
        <v>145</v>
      </c>
      <c r="T4" s="1426" t="s">
        <v>889</v>
      </c>
      <c r="U4" s="1427" t="s">
        <v>890</v>
      </c>
      <c r="V4" s="1426" t="s">
        <v>144</v>
      </c>
      <c r="W4" s="1426" t="s">
        <v>145</v>
      </c>
      <c r="X4" s="1428" t="s">
        <v>144</v>
      </c>
      <c r="Y4" s="1429" t="s">
        <v>145</v>
      </c>
    </row>
    <row r="5" spans="1:25" ht="34.5" customHeight="1">
      <c r="A5" s="197" t="s">
        <v>787</v>
      </c>
      <c r="B5" s="198">
        <v>902</v>
      </c>
      <c r="C5" s="1430">
        <f>SUM(B5/B5)</f>
        <v>1</v>
      </c>
      <c r="D5" s="198">
        <v>872</v>
      </c>
      <c r="E5" s="1430">
        <f>SUM(D5/B5)</f>
        <v>0.96674057649667411</v>
      </c>
      <c r="F5" s="198">
        <v>888</v>
      </c>
      <c r="G5" s="1430">
        <f>SUM(F5/B5)</f>
        <v>0.98447893569844791</v>
      </c>
      <c r="H5" s="1431">
        <v>848</v>
      </c>
      <c r="I5" s="1430">
        <f>SUM(H5/B5)</f>
        <v>0.94013303769401335</v>
      </c>
      <c r="J5" s="1431">
        <v>837</v>
      </c>
      <c r="K5" s="1430">
        <f>SUM(J5/B5)</f>
        <v>0.92793791574279383</v>
      </c>
      <c r="L5" s="1431">
        <v>910</v>
      </c>
      <c r="M5" s="1430">
        <f>SUM(L5/B5)</f>
        <v>1.0088691796008868</v>
      </c>
      <c r="N5" s="1431">
        <v>893</v>
      </c>
      <c r="O5" s="1430">
        <f>SUM(N5/B5)</f>
        <v>0.99002217294900219</v>
      </c>
      <c r="P5" s="1431">
        <v>447</v>
      </c>
      <c r="Q5" s="1430">
        <f>SUM(P5/B5)</f>
        <v>0.49556541019955652</v>
      </c>
      <c r="R5" s="1431">
        <v>399</v>
      </c>
      <c r="S5" s="1430">
        <f>SUM(R5/B5)</f>
        <v>0.44235033259423501</v>
      </c>
      <c r="T5" s="1431">
        <v>612</v>
      </c>
      <c r="U5" s="1432">
        <f>SUM(T5/B5)</f>
        <v>0.6784922394678492</v>
      </c>
      <c r="V5" s="1431">
        <v>950</v>
      </c>
      <c r="W5" s="1430">
        <f>SUM(V5/D5)</f>
        <v>1.0894495412844036</v>
      </c>
      <c r="X5" s="1431">
        <v>973.11599999999999</v>
      </c>
      <c r="Y5" s="1433">
        <f>SUM(X5/B5)</f>
        <v>1.0788425720620842</v>
      </c>
    </row>
    <row r="6" spans="1:25" ht="35.1" customHeight="1">
      <c r="A6" s="199" t="s">
        <v>788</v>
      </c>
      <c r="B6" s="198">
        <v>18</v>
      </c>
      <c r="C6" s="1430">
        <f t="shared" ref="C6:C22" si="0">SUM(B6/B6)</f>
        <v>1</v>
      </c>
      <c r="D6" s="198">
        <v>18</v>
      </c>
      <c r="E6" s="1430">
        <f t="shared" ref="E6:E22" si="1">SUM(D6/B6)</f>
        <v>1</v>
      </c>
      <c r="F6" s="198">
        <v>25</v>
      </c>
      <c r="G6" s="1430">
        <f t="shared" ref="G6:G22" si="2">SUM(F6/B6)</f>
        <v>1.3888888888888888</v>
      </c>
      <c r="H6" s="1431">
        <v>24</v>
      </c>
      <c r="I6" s="1430">
        <f t="shared" ref="I6:I22" si="3">SUM(H6/B6)</f>
        <v>1.3333333333333333</v>
      </c>
      <c r="J6" s="1431">
        <v>26</v>
      </c>
      <c r="K6" s="1430">
        <f t="shared" ref="K6:K22" si="4">SUM(J6/B6)</f>
        <v>1.4444444444444444</v>
      </c>
      <c r="L6" s="1431">
        <v>31</v>
      </c>
      <c r="M6" s="1430">
        <f t="shared" ref="M6:M22" si="5">SUM(L6/B6)</f>
        <v>1.7222222222222223</v>
      </c>
      <c r="N6" s="1431">
        <v>38</v>
      </c>
      <c r="O6" s="1430">
        <f t="shared" ref="O6:O22" si="6">SUM(N6/B6)</f>
        <v>2.1111111111111112</v>
      </c>
      <c r="P6" s="1431">
        <v>18</v>
      </c>
      <c r="Q6" s="1430">
        <f t="shared" ref="Q6:Q22" si="7">SUM(P6/B6)</f>
        <v>1</v>
      </c>
      <c r="R6" s="1431">
        <v>20</v>
      </c>
      <c r="S6" s="1430">
        <f t="shared" ref="S6:S22" si="8">SUM(R6/B6)</f>
        <v>1.1111111111111112</v>
      </c>
      <c r="T6" s="1431">
        <v>26</v>
      </c>
      <c r="U6" s="1432">
        <f>SUM(T6/B6)</f>
        <v>1.4444444444444444</v>
      </c>
      <c r="V6" s="1431">
        <v>34</v>
      </c>
      <c r="W6" s="1430">
        <f>SUM(V6/D6)</f>
        <v>1.8888888888888888</v>
      </c>
      <c r="X6" s="1431">
        <v>38.933999999999997</v>
      </c>
      <c r="Y6" s="1433">
        <f t="shared" ref="Y6:Y22" si="9">SUM(X6/B6)</f>
        <v>2.1629999999999998</v>
      </c>
    </row>
    <row r="7" spans="1:25" ht="35.1" customHeight="1">
      <c r="A7" s="197" t="s">
        <v>146</v>
      </c>
      <c r="B7" s="198">
        <v>89</v>
      </c>
      <c r="C7" s="1430">
        <f t="shared" si="0"/>
        <v>1</v>
      </c>
      <c r="D7" s="198">
        <v>105</v>
      </c>
      <c r="E7" s="1430">
        <f t="shared" si="1"/>
        <v>1.1797752808988764</v>
      </c>
      <c r="F7" s="198">
        <v>113</v>
      </c>
      <c r="G7" s="1430">
        <f t="shared" si="2"/>
        <v>1.2696629213483146</v>
      </c>
      <c r="H7" s="1431">
        <v>109</v>
      </c>
      <c r="I7" s="1430">
        <f t="shared" si="3"/>
        <v>1.2247191011235956</v>
      </c>
      <c r="J7" s="1431">
        <v>106</v>
      </c>
      <c r="K7" s="1430">
        <f t="shared" si="4"/>
        <v>1.1910112359550562</v>
      </c>
      <c r="L7" s="1431">
        <v>120</v>
      </c>
      <c r="M7" s="1430">
        <f t="shared" si="5"/>
        <v>1.348314606741573</v>
      </c>
      <c r="N7" s="1431">
        <v>130</v>
      </c>
      <c r="O7" s="1430">
        <f t="shared" si="6"/>
        <v>1.4606741573033708</v>
      </c>
      <c r="P7" s="1431">
        <v>69</v>
      </c>
      <c r="Q7" s="1430">
        <f t="shared" si="7"/>
        <v>0.7752808988764045</v>
      </c>
      <c r="R7" s="1431">
        <v>70</v>
      </c>
      <c r="S7" s="1430">
        <f t="shared" si="8"/>
        <v>0.7865168539325843</v>
      </c>
      <c r="T7" s="1431">
        <v>84</v>
      </c>
      <c r="U7" s="1432">
        <f t="shared" ref="U7:U22" si="10">SUM(T7/B7)</f>
        <v>0.9438202247191011</v>
      </c>
      <c r="V7" s="1431">
        <v>98</v>
      </c>
      <c r="W7" s="1430">
        <f>SUM(V7/B7)</f>
        <v>1.101123595505618</v>
      </c>
      <c r="X7" s="1431">
        <v>119.10599999999999</v>
      </c>
      <c r="Y7" s="1433">
        <f t="shared" si="9"/>
        <v>1.3382696629213482</v>
      </c>
    </row>
    <row r="8" spans="1:25" ht="35.1" customHeight="1">
      <c r="A8" s="197" t="s">
        <v>147</v>
      </c>
      <c r="B8" s="198">
        <v>666</v>
      </c>
      <c r="C8" s="1430">
        <f t="shared" si="0"/>
        <v>1</v>
      </c>
      <c r="D8" s="198">
        <v>665</v>
      </c>
      <c r="E8" s="1430">
        <f t="shared" si="1"/>
        <v>0.99849849849849848</v>
      </c>
      <c r="F8" s="198">
        <v>683</v>
      </c>
      <c r="G8" s="1430">
        <f t="shared" si="2"/>
        <v>1.0255255255255256</v>
      </c>
      <c r="H8" s="1431">
        <v>640</v>
      </c>
      <c r="I8" s="1430">
        <f t="shared" si="3"/>
        <v>0.96096096096096095</v>
      </c>
      <c r="J8" s="1431">
        <v>608</v>
      </c>
      <c r="K8" s="1430">
        <f t="shared" si="4"/>
        <v>0.91291291291291288</v>
      </c>
      <c r="L8" s="1431">
        <v>619</v>
      </c>
      <c r="M8" s="1430">
        <f t="shared" si="5"/>
        <v>0.92942942942942941</v>
      </c>
      <c r="N8" s="1431">
        <v>19</v>
      </c>
      <c r="O8" s="1430">
        <f t="shared" si="6"/>
        <v>2.8528528528528527E-2</v>
      </c>
      <c r="P8" s="1431">
        <v>5</v>
      </c>
      <c r="Q8" s="1430">
        <f t="shared" si="7"/>
        <v>7.5075075075075074E-3</v>
      </c>
      <c r="R8" s="1431">
        <v>11</v>
      </c>
      <c r="S8" s="1430">
        <f t="shared" si="8"/>
        <v>1.6516516516516516E-2</v>
      </c>
      <c r="T8" s="1431">
        <v>12</v>
      </c>
      <c r="U8" s="1432">
        <f t="shared" si="10"/>
        <v>1.8018018018018018E-2</v>
      </c>
      <c r="V8" s="1431">
        <v>12</v>
      </c>
      <c r="W8" s="1430">
        <f t="shared" ref="W8:W22" si="11">SUM(V8/B8)</f>
        <v>1.8018018018018018E-2</v>
      </c>
      <c r="X8" s="1431">
        <v>13.7</v>
      </c>
      <c r="Y8" s="1433">
        <f t="shared" si="9"/>
        <v>2.057057057057057E-2</v>
      </c>
    </row>
    <row r="9" spans="1:25" ht="35.1" customHeight="1">
      <c r="A9" s="197" t="s">
        <v>148</v>
      </c>
      <c r="B9" s="198">
        <v>57</v>
      </c>
      <c r="C9" s="1430">
        <f t="shared" si="0"/>
        <v>1</v>
      </c>
      <c r="D9" s="198">
        <v>76</v>
      </c>
      <c r="E9" s="1430">
        <f t="shared" si="1"/>
        <v>1.3333333333333333</v>
      </c>
      <c r="F9" s="198">
        <v>67</v>
      </c>
      <c r="G9" s="1430">
        <f t="shared" si="2"/>
        <v>1.1754385964912282</v>
      </c>
      <c r="H9" s="1431">
        <v>52</v>
      </c>
      <c r="I9" s="1430">
        <f t="shared" si="3"/>
        <v>0.91228070175438591</v>
      </c>
      <c r="J9" s="1431">
        <v>51</v>
      </c>
      <c r="K9" s="1430">
        <f t="shared" si="4"/>
        <v>0.89473684210526316</v>
      </c>
      <c r="L9" s="1431">
        <v>50</v>
      </c>
      <c r="M9" s="1430">
        <f t="shared" si="5"/>
        <v>0.8771929824561403</v>
      </c>
      <c r="N9" s="1431">
        <v>63</v>
      </c>
      <c r="O9" s="1430">
        <f t="shared" si="6"/>
        <v>1.1052631578947369</v>
      </c>
      <c r="P9" s="1431">
        <v>42</v>
      </c>
      <c r="Q9" s="1430">
        <f t="shared" si="7"/>
        <v>0.73684210526315785</v>
      </c>
      <c r="R9" s="1431">
        <v>8</v>
      </c>
      <c r="S9" s="1430">
        <f t="shared" si="8"/>
        <v>0.14035087719298245</v>
      </c>
      <c r="T9" s="1431">
        <v>8</v>
      </c>
      <c r="U9" s="1432">
        <f t="shared" si="10"/>
        <v>0.14035087719298245</v>
      </c>
      <c r="V9" s="1431">
        <v>6</v>
      </c>
      <c r="W9" s="1430">
        <f t="shared" si="11"/>
        <v>0.10526315789473684</v>
      </c>
      <c r="X9" s="1431">
        <v>6.7439999999999998</v>
      </c>
      <c r="Y9" s="1433">
        <f t="shared" si="9"/>
        <v>0.11831578947368421</v>
      </c>
    </row>
    <row r="10" spans="1:25" ht="35.1" customHeight="1">
      <c r="A10" s="197" t="s">
        <v>149</v>
      </c>
      <c r="B10" s="198">
        <v>134</v>
      </c>
      <c r="C10" s="1430">
        <f t="shared" si="0"/>
        <v>1</v>
      </c>
      <c r="D10" s="198">
        <v>152</v>
      </c>
      <c r="E10" s="1430">
        <f t="shared" si="1"/>
        <v>1.1343283582089552</v>
      </c>
      <c r="F10" s="198">
        <v>123</v>
      </c>
      <c r="G10" s="1430">
        <f t="shared" si="2"/>
        <v>0.91791044776119401</v>
      </c>
      <c r="H10" s="1431">
        <v>109</v>
      </c>
      <c r="I10" s="1430">
        <f t="shared" si="3"/>
        <v>0.81343283582089554</v>
      </c>
      <c r="J10" s="1431">
        <v>107</v>
      </c>
      <c r="K10" s="1430">
        <f t="shared" si="4"/>
        <v>0.79850746268656714</v>
      </c>
      <c r="L10" s="1431">
        <v>105</v>
      </c>
      <c r="M10" s="1430">
        <f t="shared" si="5"/>
        <v>0.78358208955223885</v>
      </c>
      <c r="N10" s="1431">
        <v>100</v>
      </c>
      <c r="O10" s="1430">
        <f t="shared" si="6"/>
        <v>0.74626865671641796</v>
      </c>
      <c r="P10" s="1431">
        <v>25</v>
      </c>
      <c r="Q10" s="1430">
        <f t="shared" si="7"/>
        <v>0.18656716417910449</v>
      </c>
      <c r="R10" s="1431">
        <v>33</v>
      </c>
      <c r="S10" s="1430">
        <f t="shared" si="8"/>
        <v>0.2462686567164179</v>
      </c>
      <c r="T10" s="1431">
        <v>48</v>
      </c>
      <c r="U10" s="1432">
        <f t="shared" si="10"/>
        <v>0.35820895522388058</v>
      </c>
      <c r="V10" s="1431">
        <v>78</v>
      </c>
      <c r="W10" s="1430">
        <f t="shared" si="11"/>
        <v>0.58208955223880599</v>
      </c>
      <c r="X10" s="1431">
        <v>74.188000000000002</v>
      </c>
      <c r="Y10" s="1433">
        <f t="shared" si="9"/>
        <v>0.55364179104477618</v>
      </c>
    </row>
    <row r="11" spans="1:25" ht="35.1" customHeight="1">
      <c r="A11" s="197" t="s">
        <v>150</v>
      </c>
      <c r="B11" s="198">
        <v>7</v>
      </c>
      <c r="C11" s="1430">
        <f t="shared" si="0"/>
        <v>1</v>
      </c>
      <c r="D11" s="198">
        <v>0</v>
      </c>
      <c r="E11" s="1430">
        <f t="shared" si="1"/>
        <v>0</v>
      </c>
      <c r="F11" s="198">
        <v>6</v>
      </c>
      <c r="G11" s="1430">
        <f t="shared" si="2"/>
        <v>0.8571428571428571</v>
      </c>
      <c r="H11" s="1431">
        <v>4</v>
      </c>
      <c r="I11" s="1430">
        <f t="shared" si="3"/>
        <v>0.5714285714285714</v>
      </c>
      <c r="J11" s="1431"/>
      <c r="K11" s="1430">
        <f t="shared" si="4"/>
        <v>0</v>
      </c>
      <c r="L11" s="1431">
        <v>3</v>
      </c>
      <c r="M11" s="1430">
        <f t="shared" si="5"/>
        <v>0.42857142857142855</v>
      </c>
      <c r="N11" s="1431">
        <v>3</v>
      </c>
      <c r="O11" s="1430">
        <f t="shared" si="6"/>
        <v>0.42857142857142855</v>
      </c>
      <c r="P11" s="1431">
        <v>0.1</v>
      </c>
      <c r="Q11" s="1430">
        <f t="shared" si="7"/>
        <v>1.4285714285714287E-2</v>
      </c>
      <c r="R11" s="1434">
        <v>0</v>
      </c>
      <c r="S11" s="1430">
        <f t="shared" si="8"/>
        <v>0</v>
      </c>
      <c r="T11" s="1434">
        <v>8</v>
      </c>
      <c r="U11" s="1432">
        <f t="shared" si="10"/>
        <v>1.1428571428571428</v>
      </c>
      <c r="V11" s="1434">
        <v>0</v>
      </c>
      <c r="W11" s="1430">
        <f t="shared" si="11"/>
        <v>0</v>
      </c>
      <c r="X11" s="1431">
        <v>0</v>
      </c>
      <c r="Y11" s="1433">
        <f t="shared" si="9"/>
        <v>0</v>
      </c>
    </row>
    <row r="12" spans="1:25" ht="35.1" customHeight="1">
      <c r="A12" s="197" t="s">
        <v>151</v>
      </c>
      <c r="B12" s="198">
        <v>29</v>
      </c>
      <c r="C12" s="1430">
        <f t="shared" si="0"/>
        <v>1</v>
      </c>
      <c r="D12" s="198">
        <v>28</v>
      </c>
      <c r="E12" s="1430">
        <f t="shared" si="1"/>
        <v>0.96551724137931039</v>
      </c>
      <c r="F12" s="198">
        <v>26</v>
      </c>
      <c r="G12" s="1430">
        <f t="shared" si="2"/>
        <v>0.89655172413793105</v>
      </c>
      <c r="H12" s="1431">
        <v>24</v>
      </c>
      <c r="I12" s="1430">
        <f t="shared" si="3"/>
        <v>0.82758620689655171</v>
      </c>
      <c r="J12" s="1431">
        <v>23</v>
      </c>
      <c r="K12" s="1430">
        <f t="shared" si="4"/>
        <v>0.7931034482758621</v>
      </c>
      <c r="L12" s="1431">
        <v>24</v>
      </c>
      <c r="M12" s="1430">
        <f t="shared" si="5"/>
        <v>0.82758620689655171</v>
      </c>
      <c r="N12" s="1431">
        <v>23</v>
      </c>
      <c r="O12" s="1430">
        <f t="shared" si="6"/>
        <v>0.7931034482758621</v>
      </c>
      <c r="P12" s="1431">
        <v>12</v>
      </c>
      <c r="Q12" s="1430">
        <f t="shared" si="7"/>
        <v>0.41379310344827586</v>
      </c>
      <c r="R12" s="1431">
        <v>17</v>
      </c>
      <c r="S12" s="1430">
        <f t="shared" si="8"/>
        <v>0.58620689655172409</v>
      </c>
      <c r="T12" s="1431">
        <v>17</v>
      </c>
      <c r="U12" s="1432">
        <f t="shared" si="10"/>
        <v>0.58620689655172409</v>
      </c>
      <c r="V12" s="1431">
        <v>20</v>
      </c>
      <c r="W12" s="1430">
        <f t="shared" si="11"/>
        <v>0.68965517241379315</v>
      </c>
      <c r="X12" s="1431">
        <v>17.678999999999998</v>
      </c>
      <c r="Y12" s="1433">
        <f t="shared" si="9"/>
        <v>0.60962068965517235</v>
      </c>
    </row>
    <row r="13" spans="1:25" ht="35.1" customHeight="1">
      <c r="A13" s="197" t="s">
        <v>789</v>
      </c>
      <c r="B13" s="198">
        <v>20</v>
      </c>
      <c r="C13" s="1430">
        <f t="shared" si="0"/>
        <v>1</v>
      </c>
      <c r="D13" s="198">
        <v>10</v>
      </c>
      <c r="E13" s="1430">
        <f t="shared" si="1"/>
        <v>0.5</v>
      </c>
      <c r="F13" s="198">
        <v>20</v>
      </c>
      <c r="G13" s="1430">
        <f t="shared" si="2"/>
        <v>1</v>
      </c>
      <c r="H13" s="1431">
        <v>15</v>
      </c>
      <c r="I13" s="1430">
        <f t="shared" si="3"/>
        <v>0.75</v>
      </c>
      <c r="J13" s="1431">
        <v>16</v>
      </c>
      <c r="K13" s="1430">
        <f t="shared" si="4"/>
        <v>0.8</v>
      </c>
      <c r="L13" s="1431">
        <v>18</v>
      </c>
      <c r="M13" s="1430">
        <f t="shared" si="5"/>
        <v>0.9</v>
      </c>
      <c r="N13" s="1431">
        <v>24</v>
      </c>
      <c r="O13" s="1430">
        <f t="shared" si="6"/>
        <v>1.2</v>
      </c>
      <c r="P13" s="1431">
        <v>0</v>
      </c>
      <c r="Q13" s="1430">
        <f t="shared" si="7"/>
        <v>0</v>
      </c>
      <c r="R13" s="1431">
        <v>13</v>
      </c>
      <c r="S13" s="1430">
        <f t="shared" si="8"/>
        <v>0.65</v>
      </c>
      <c r="T13" s="1431">
        <v>19</v>
      </c>
      <c r="U13" s="1432">
        <f t="shared" si="10"/>
        <v>0.95</v>
      </c>
      <c r="V13" s="1431">
        <v>23</v>
      </c>
      <c r="W13" s="1430">
        <f t="shared" si="11"/>
        <v>1.1499999999999999</v>
      </c>
      <c r="X13" s="1431">
        <v>26.338000000000001</v>
      </c>
      <c r="Y13" s="1433">
        <f t="shared" si="9"/>
        <v>1.3169</v>
      </c>
    </row>
    <row r="14" spans="1:25" ht="35.1" customHeight="1">
      <c r="A14" s="197" t="s">
        <v>790</v>
      </c>
      <c r="B14" s="198">
        <v>45</v>
      </c>
      <c r="C14" s="1430">
        <f t="shared" si="0"/>
        <v>1</v>
      </c>
      <c r="D14" s="198">
        <v>39</v>
      </c>
      <c r="E14" s="1430">
        <f t="shared" si="1"/>
        <v>0.8666666666666667</v>
      </c>
      <c r="F14" s="198">
        <v>42</v>
      </c>
      <c r="G14" s="1430">
        <f t="shared" si="2"/>
        <v>0.93333333333333335</v>
      </c>
      <c r="H14" s="1431">
        <v>44</v>
      </c>
      <c r="I14" s="1430">
        <f t="shared" si="3"/>
        <v>0.97777777777777775</v>
      </c>
      <c r="J14" s="1431">
        <v>38</v>
      </c>
      <c r="K14" s="1430">
        <f t="shared" si="4"/>
        <v>0.84444444444444444</v>
      </c>
      <c r="L14" s="1431">
        <v>39</v>
      </c>
      <c r="M14" s="1430">
        <f t="shared" si="5"/>
        <v>0.8666666666666667</v>
      </c>
      <c r="N14" s="1431">
        <v>45</v>
      </c>
      <c r="O14" s="1430">
        <f t="shared" si="6"/>
        <v>1</v>
      </c>
      <c r="P14" s="1431">
        <v>0</v>
      </c>
      <c r="Q14" s="1430">
        <f t="shared" si="7"/>
        <v>0</v>
      </c>
      <c r="R14" s="1431">
        <v>6</v>
      </c>
      <c r="S14" s="1430">
        <f t="shared" si="8"/>
        <v>0.13333333333333333</v>
      </c>
      <c r="T14" s="1431">
        <v>26</v>
      </c>
      <c r="U14" s="1432">
        <f t="shared" si="10"/>
        <v>0.57777777777777772</v>
      </c>
      <c r="V14" s="1431">
        <v>29</v>
      </c>
      <c r="W14" s="1430">
        <f t="shared" si="11"/>
        <v>0.64444444444444449</v>
      </c>
      <c r="X14" s="1431">
        <v>42.887</v>
      </c>
      <c r="Y14" s="1433">
        <f t="shared" si="9"/>
        <v>0.95304444444444447</v>
      </c>
    </row>
    <row r="15" spans="1:25" ht="35.1" customHeight="1">
      <c r="A15" s="197" t="s">
        <v>791</v>
      </c>
      <c r="B15" s="198">
        <v>75</v>
      </c>
      <c r="C15" s="1430">
        <f t="shared" si="0"/>
        <v>1</v>
      </c>
      <c r="D15" s="198">
        <v>143</v>
      </c>
      <c r="E15" s="1430">
        <f t="shared" si="1"/>
        <v>1.9066666666666667</v>
      </c>
      <c r="F15" s="198">
        <v>106</v>
      </c>
      <c r="G15" s="1430">
        <f t="shared" si="2"/>
        <v>1.4133333333333333</v>
      </c>
      <c r="H15" s="1431">
        <v>113</v>
      </c>
      <c r="I15" s="1430">
        <f t="shared" si="3"/>
        <v>1.5066666666666666</v>
      </c>
      <c r="J15" s="1431">
        <v>116</v>
      </c>
      <c r="K15" s="1430">
        <f t="shared" si="4"/>
        <v>1.5466666666666666</v>
      </c>
      <c r="L15" s="1431">
        <v>103</v>
      </c>
      <c r="M15" s="1430">
        <f t="shared" si="5"/>
        <v>1.3733333333333333</v>
      </c>
      <c r="N15" s="1431">
        <v>104</v>
      </c>
      <c r="O15" s="1430">
        <f t="shared" si="6"/>
        <v>1.3866666666666667</v>
      </c>
      <c r="P15" s="1431">
        <v>39</v>
      </c>
      <c r="Q15" s="1430">
        <f t="shared" si="7"/>
        <v>0.52</v>
      </c>
      <c r="R15" s="1431">
        <v>31</v>
      </c>
      <c r="S15" s="1430">
        <f t="shared" si="8"/>
        <v>0.41333333333333333</v>
      </c>
      <c r="T15" s="1431">
        <v>46</v>
      </c>
      <c r="U15" s="1432">
        <f t="shared" si="10"/>
        <v>0.61333333333333329</v>
      </c>
      <c r="V15" s="1431">
        <v>76</v>
      </c>
      <c r="W15" s="1430">
        <f t="shared" si="11"/>
        <v>1.0133333333333334</v>
      </c>
      <c r="X15" s="1431">
        <v>75.501000000000005</v>
      </c>
      <c r="Y15" s="1433">
        <f t="shared" si="9"/>
        <v>1.00668</v>
      </c>
    </row>
    <row r="16" spans="1:25" ht="35.1" customHeight="1">
      <c r="A16" s="197" t="s">
        <v>152</v>
      </c>
      <c r="B16" s="198">
        <v>20</v>
      </c>
      <c r="C16" s="1430">
        <f t="shared" si="0"/>
        <v>1</v>
      </c>
      <c r="D16" s="198">
        <v>20</v>
      </c>
      <c r="E16" s="1430">
        <f t="shared" si="1"/>
        <v>1</v>
      </c>
      <c r="F16" s="198">
        <v>21</v>
      </c>
      <c r="G16" s="1430">
        <f t="shared" si="2"/>
        <v>1.05</v>
      </c>
      <c r="H16" s="1431">
        <v>18</v>
      </c>
      <c r="I16" s="1430">
        <f t="shared" si="3"/>
        <v>0.9</v>
      </c>
      <c r="J16" s="1431">
        <v>20</v>
      </c>
      <c r="K16" s="1430">
        <f t="shared" si="4"/>
        <v>1</v>
      </c>
      <c r="L16" s="1431">
        <v>21</v>
      </c>
      <c r="M16" s="1430">
        <f t="shared" si="5"/>
        <v>1.05</v>
      </c>
      <c r="N16" s="1431">
        <v>23</v>
      </c>
      <c r="O16" s="1430">
        <f t="shared" si="6"/>
        <v>1.1499999999999999</v>
      </c>
      <c r="P16" s="1431">
        <v>8</v>
      </c>
      <c r="Q16" s="1430">
        <f t="shared" si="7"/>
        <v>0.4</v>
      </c>
      <c r="R16" s="1431">
        <v>8</v>
      </c>
      <c r="S16" s="1430">
        <f t="shared" si="8"/>
        <v>0.4</v>
      </c>
      <c r="T16" s="1431">
        <v>12</v>
      </c>
      <c r="U16" s="1432">
        <f t="shared" si="10"/>
        <v>0.6</v>
      </c>
      <c r="V16" s="1431">
        <v>16</v>
      </c>
      <c r="W16" s="1430">
        <f t="shared" si="11"/>
        <v>0.8</v>
      </c>
      <c r="X16" s="1431">
        <v>16.526</v>
      </c>
      <c r="Y16" s="1433">
        <f t="shared" si="9"/>
        <v>0.82630000000000003</v>
      </c>
    </row>
    <row r="17" spans="1:25" ht="35.1" customHeight="1">
      <c r="A17" s="197" t="s">
        <v>153</v>
      </c>
      <c r="B17" s="198">
        <v>4</v>
      </c>
      <c r="C17" s="1430">
        <f t="shared" si="0"/>
        <v>1</v>
      </c>
      <c r="D17" s="198">
        <v>4</v>
      </c>
      <c r="E17" s="1430">
        <f t="shared" si="1"/>
        <v>1</v>
      </c>
      <c r="F17" s="198">
        <v>3</v>
      </c>
      <c r="G17" s="1430">
        <f t="shared" si="2"/>
        <v>0.75</v>
      </c>
      <c r="H17" s="1431">
        <v>4</v>
      </c>
      <c r="I17" s="1430">
        <f t="shared" si="3"/>
        <v>1</v>
      </c>
      <c r="J17" s="1431">
        <v>4</v>
      </c>
      <c r="K17" s="1430">
        <f t="shared" si="4"/>
        <v>1</v>
      </c>
      <c r="L17" s="1431">
        <v>3</v>
      </c>
      <c r="M17" s="1430">
        <f t="shared" si="5"/>
        <v>0.75</v>
      </c>
      <c r="N17" s="1431">
        <v>4</v>
      </c>
      <c r="O17" s="1430">
        <f t="shared" si="6"/>
        <v>1</v>
      </c>
      <c r="P17" s="1431">
        <v>7</v>
      </c>
      <c r="Q17" s="1430">
        <f t="shared" si="7"/>
        <v>1.75</v>
      </c>
      <c r="R17" s="1431">
        <v>3</v>
      </c>
      <c r="S17" s="1430">
        <f t="shared" si="8"/>
        <v>0.75</v>
      </c>
      <c r="T17" s="1431">
        <v>3</v>
      </c>
      <c r="U17" s="1432">
        <f t="shared" si="10"/>
        <v>0.75</v>
      </c>
      <c r="V17" s="1431">
        <v>1</v>
      </c>
      <c r="W17" s="1430">
        <f t="shared" si="11"/>
        <v>0.25</v>
      </c>
      <c r="X17" s="1431">
        <v>1.93</v>
      </c>
      <c r="Y17" s="1433">
        <f t="shared" si="9"/>
        <v>0.48249999999999998</v>
      </c>
    </row>
    <row r="18" spans="1:25" ht="35.1" customHeight="1">
      <c r="A18" s="197" t="s">
        <v>154</v>
      </c>
      <c r="B18" s="198">
        <v>107</v>
      </c>
      <c r="C18" s="1430">
        <f t="shared" si="0"/>
        <v>1</v>
      </c>
      <c r="D18" s="198">
        <v>109</v>
      </c>
      <c r="E18" s="1430">
        <f t="shared" si="1"/>
        <v>1.0186915887850467</v>
      </c>
      <c r="F18" s="198">
        <v>109</v>
      </c>
      <c r="G18" s="1430">
        <f t="shared" si="2"/>
        <v>1.0186915887850467</v>
      </c>
      <c r="H18" s="1431">
        <v>105</v>
      </c>
      <c r="I18" s="1430">
        <f t="shared" si="3"/>
        <v>0.98130841121495327</v>
      </c>
      <c r="J18" s="1431">
        <v>109</v>
      </c>
      <c r="K18" s="1430">
        <f t="shared" si="4"/>
        <v>1.0186915887850467</v>
      </c>
      <c r="L18" s="1431">
        <v>92</v>
      </c>
      <c r="M18" s="1430">
        <f t="shared" si="5"/>
        <v>0.85981308411214952</v>
      </c>
      <c r="N18" s="1431">
        <v>87</v>
      </c>
      <c r="O18" s="1430">
        <f t="shared" si="6"/>
        <v>0.81308411214953269</v>
      </c>
      <c r="P18" s="1431">
        <v>21</v>
      </c>
      <c r="Q18" s="1430">
        <f t="shared" si="7"/>
        <v>0.19626168224299065</v>
      </c>
      <c r="R18" s="1431">
        <v>31</v>
      </c>
      <c r="S18" s="1430">
        <f t="shared" si="8"/>
        <v>0.28971962616822428</v>
      </c>
      <c r="T18" s="1431">
        <v>77</v>
      </c>
      <c r="U18" s="1432">
        <f t="shared" si="10"/>
        <v>0.71962616822429903</v>
      </c>
      <c r="V18" s="1431">
        <v>57</v>
      </c>
      <c r="W18" s="1430">
        <f t="shared" si="11"/>
        <v>0.53271028037383172</v>
      </c>
      <c r="X18" s="1431">
        <v>51.344999999999999</v>
      </c>
      <c r="Y18" s="1433">
        <f t="shared" si="9"/>
        <v>0.47985981308411213</v>
      </c>
    </row>
    <row r="19" spans="1:25" ht="35.1" customHeight="1">
      <c r="A19" s="200" t="s">
        <v>792</v>
      </c>
      <c r="B19" s="198">
        <v>379</v>
      </c>
      <c r="C19" s="1430">
        <f t="shared" si="0"/>
        <v>1</v>
      </c>
      <c r="D19" s="198">
        <v>379</v>
      </c>
      <c r="E19" s="1430">
        <f t="shared" si="1"/>
        <v>1</v>
      </c>
      <c r="F19" s="198">
        <v>389</v>
      </c>
      <c r="G19" s="1430">
        <f t="shared" si="2"/>
        <v>1.0263852242744063</v>
      </c>
      <c r="H19" s="1431">
        <v>390</v>
      </c>
      <c r="I19" s="1430">
        <f t="shared" si="3"/>
        <v>1.029023746701847</v>
      </c>
      <c r="J19" s="1431">
        <v>382</v>
      </c>
      <c r="K19" s="1430">
        <f t="shared" si="4"/>
        <v>1.0079155672823219</v>
      </c>
      <c r="L19" s="1431">
        <v>409</v>
      </c>
      <c r="M19" s="1430">
        <f t="shared" si="5"/>
        <v>1.079155672823219</v>
      </c>
      <c r="N19" s="1431">
        <v>414</v>
      </c>
      <c r="O19" s="1430">
        <f t="shared" si="6"/>
        <v>1.0923482849604222</v>
      </c>
      <c r="P19" s="1431">
        <v>225</v>
      </c>
      <c r="Q19" s="1430">
        <f t="shared" si="7"/>
        <v>0.59366754617414252</v>
      </c>
      <c r="R19" s="1431">
        <v>266</v>
      </c>
      <c r="S19" s="1430">
        <f t="shared" si="8"/>
        <v>0.70184696569920846</v>
      </c>
      <c r="T19" s="1431">
        <v>344</v>
      </c>
      <c r="U19" s="1432">
        <f t="shared" si="10"/>
        <v>0.90765171503957787</v>
      </c>
      <c r="V19" s="1431">
        <v>408</v>
      </c>
      <c r="W19" s="1430">
        <f t="shared" si="11"/>
        <v>1.0765171503957784</v>
      </c>
      <c r="X19" s="1431">
        <v>392.185</v>
      </c>
      <c r="Y19" s="1433">
        <f t="shared" si="9"/>
        <v>1.0347889182058048</v>
      </c>
    </row>
    <row r="20" spans="1:25" ht="35.1" customHeight="1">
      <c r="A20" s="200" t="s">
        <v>155</v>
      </c>
      <c r="B20" s="198">
        <v>30</v>
      </c>
      <c r="C20" s="1430">
        <f t="shared" si="0"/>
        <v>1</v>
      </c>
      <c r="D20" s="198">
        <v>30</v>
      </c>
      <c r="E20" s="1430">
        <f t="shared" si="1"/>
        <v>1</v>
      </c>
      <c r="F20" s="198">
        <v>27</v>
      </c>
      <c r="G20" s="1430">
        <f t="shared" si="2"/>
        <v>0.9</v>
      </c>
      <c r="H20" s="1431">
        <v>23</v>
      </c>
      <c r="I20" s="1430">
        <f t="shared" si="3"/>
        <v>0.76666666666666672</v>
      </c>
      <c r="J20" s="1431">
        <v>38</v>
      </c>
      <c r="K20" s="1430">
        <f t="shared" si="4"/>
        <v>1.2666666666666666</v>
      </c>
      <c r="L20" s="1431">
        <v>44</v>
      </c>
      <c r="M20" s="1430">
        <f t="shared" si="5"/>
        <v>1.4666666666666666</v>
      </c>
      <c r="N20" s="1431">
        <v>42</v>
      </c>
      <c r="O20" s="1430">
        <f t="shared" si="6"/>
        <v>1.4</v>
      </c>
      <c r="P20" s="1431">
        <v>4</v>
      </c>
      <c r="Q20" s="1430">
        <f t="shared" si="7"/>
        <v>0.13333333333333333</v>
      </c>
      <c r="R20" s="1431">
        <v>9</v>
      </c>
      <c r="S20" s="1430">
        <f t="shared" si="8"/>
        <v>0.3</v>
      </c>
      <c r="T20" s="1431">
        <v>11</v>
      </c>
      <c r="U20" s="1432">
        <f t="shared" si="10"/>
        <v>0.36666666666666664</v>
      </c>
      <c r="V20" s="1431">
        <v>11</v>
      </c>
      <c r="W20" s="1430">
        <f t="shared" si="11"/>
        <v>0.36666666666666664</v>
      </c>
      <c r="X20" s="1431">
        <v>9.8650000000000002</v>
      </c>
      <c r="Y20" s="1433">
        <f t="shared" si="9"/>
        <v>0.32883333333333337</v>
      </c>
    </row>
    <row r="21" spans="1:25" ht="35.1" customHeight="1">
      <c r="A21" s="1435" t="s">
        <v>156</v>
      </c>
      <c r="B21" s="198">
        <v>124</v>
      </c>
      <c r="C21" s="1430">
        <f t="shared" si="0"/>
        <v>1</v>
      </c>
      <c r="D21" s="198">
        <v>168</v>
      </c>
      <c r="E21" s="1430">
        <f t="shared" si="1"/>
        <v>1.3548387096774193</v>
      </c>
      <c r="F21" s="198">
        <v>160</v>
      </c>
      <c r="G21" s="1430">
        <f t="shared" si="2"/>
        <v>1.2903225806451613</v>
      </c>
      <c r="H21" s="1431">
        <v>151</v>
      </c>
      <c r="I21" s="1430">
        <f t="shared" si="3"/>
        <v>1.217741935483871</v>
      </c>
      <c r="J21" s="1431">
        <v>148</v>
      </c>
      <c r="K21" s="1430">
        <f t="shared" si="4"/>
        <v>1.1935483870967742</v>
      </c>
      <c r="L21" s="1431">
        <v>142</v>
      </c>
      <c r="M21" s="1430">
        <f t="shared" si="5"/>
        <v>1.1451612903225807</v>
      </c>
      <c r="N21" s="1431">
        <v>139</v>
      </c>
      <c r="O21" s="1430">
        <f t="shared" si="6"/>
        <v>1.1209677419354838</v>
      </c>
      <c r="P21" s="1431">
        <v>65</v>
      </c>
      <c r="Q21" s="1430">
        <f t="shared" si="7"/>
        <v>0.52419354838709675</v>
      </c>
      <c r="R21" s="1431">
        <v>92</v>
      </c>
      <c r="S21" s="1430">
        <f t="shared" si="8"/>
        <v>0.74193548387096775</v>
      </c>
      <c r="T21" s="1431">
        <v>103</v>
      </c>
      <c r="U21" s="1432">
        <f t="shared" si="10"/>
        <v>0.83064516129032262</v>
      </c>
      <c r="V21" s="1431">
        <v>105</v>
      </c>
      <c r="W21" s="1430">
        <f t="shared" si="11"/>
        <v>0.84677419354838712</v>
      </c>
      <c r="X21" s="1431">
        <v>128.76900000000001</v>
      </c>
      <c r="Y21" s="1433">
        <f t="shared" si="9"/>
        <v>1.0384596774193549</v>
      </c>
    </row>
    <row r="22" spans="1:25" ht="35.1" customHeight="1" thickBot="1">
      <c r="A22" s="1436" t="s">
        <v>121</v>
      </c>
      <c r="B22" s="468">
        <f>SUM(B5:B21)</f>
        <v>2706</v>
      </c>
      <c r="C22" s="1437">
        <f t="shared" si="0"/>
        <v>1</v>
      </c>
      <c r="D22" s="469">
        <f>SUM(D5:D21)</f>
        <v>2818</v>
      </c>
      <c r="E22" s="1437">
        <f t="shared" si="1"/>
        <v>1.0413895048041391</v>
      </c>
      <c r="F22" s="468">
        <f>SUM(F5:F21)</f>
        <v>2808</v>
      </c>
      <c r="G22" s="1438">
        <f t="shared" si="2"/>
        <v>1.0376940133037693</v>
      </c>
      <c r="H22" s="468">
        <f>SUM(H5:H21)</f>
        <v>2673</v>
      </c>
      <c r="I22" s="1438">
        <f t="shared" si="3"/>
        <v>0.98780487804878048</v>
      </c>
      <c r="J22" s="468">
        <f>SUM(J5:J21)</f>
        <v>2629</v>
      </c>
      <c r="K22" s="1438">
        <f t="shared" si="4"/>
        <v>0.97154471544715448</v>
      </c>
      <c r="L22" s="1439">
        <f>SUM(L5:L21)</f>
        <v>2733</v>
      </c>
      <c r="M22" s="1437">
        <f t="shared" si="5"/>
        <v>1.0099778270509978</v>
      </c>
      <c r="N22" s="1439">
        <f>SUM(N5:N21)</f>
        <v>2151</v>
      </c>
      <c r="O22" s="1437">
        <f t="shared" si="6"/>
        <v>0.79490022172949004</v>
      </c>
      <c r="P22" s="1439">
        <f>SUM(P5:P21)</f>
        <v>987.1</v>
      </c>
      <c r="Q22" s="1437">
        <f t="shared" si="7"/>
        <v>0.36478196600147822</v>
      </c>
      <c r="R22" s="1440">
        <f>SUM(R5:R21)</f>
        <v>1017</v>
      </c>
      <c r="S22" s="1437">
        <f t="shared" si="8"/>
        <v>0.37583148558758317</v>
      </c>
      <c r="T22" s="1441">
        <f>SUM(T5:T21)</f>
        <v>1456</v>
      </c>
      <c r="U22" s="1442">
        <f t="shared" si="10"/>
        <v>0.53806356245380638</v>
      </c>
      <c r="V22" s="1441">
        <f>SUM(V5:V21)</f>
        <v>1924</v>
      </c>
      <c r="W22" s="1443">
        <f t="shared" si="11"/>
        <v>0.7110125646711013</v>
      </c>
      <c r="X22" s="1441">
        <f>SUM(X5:X21)</f>
        <v>1988.8130000000001</v>
      </c>
      <c r="Y22" s="1444">
        <f t="shared" si="9"/>
        <v>0.7349641537324465</v>
      </c>
    </row>
    <row r="23" spans="1:25" ht="12.75" customHeight="1">
      <c r="A23" s="1445"/>
      <c r="B23" s="9"/>
      <c r="C23" s="1446"/>
      <c r="D23" s="9"/>
      <c r="E23" s="1446"/>
      <c r="F23" s="9"/>
      <c r="G23" s="1446"/>
      <c r="H23" s="9"/>
      <c r="I23" s="1446"/>
      <c r="J23" s="9"/>
      <c r="K23" s="1446"/>
      <c r="Y23" s="1420"/>
    </row>
    <row r="24" spans="1:25">
      <c r="A24" s="1300" t="s">
        <v>157</v>
      </c>
      <c r="B24" s="1447" t="s">
        <v>793</v>
      </c>
      <c r="C24" s="1448"/>
      <c r="D24" s="1448"/>
      <c r="E24" s="1448"/>
      <c r="F24" s="1448"/>
      <c r="H24" s="1448"/>
      <c r="J24" s="1448"/>
      <c r="Y24" s="1420"/>
    </row>
    <row r="25" spans="1:25">
      <c r="A25" s="1449" t="s">
        <v>158</v>
      </c>
      <c r="B25" s="1420" t="s">
        <v>794</v>
      </c>
    </row>
    <row r="26" spans="1:25">
      <c r="A26" s="1449" t="s">
        <v>795</v>
      </c>
      <c r="B26" s="1420" t="s">
        <v>866</v>
      </c>
    </row>
  </sheetData>
  <mergeCells count="17">
    <mergeCell ref="X3:Y3"/>
    <mergeCell ref="L3:M3"/>
    <mergeCell ref="N3:O3"/>
    <mergeCell ref="P3:Q3"/>
    <mergeCell ref="R3:S3"/>
    <mergeCell ref="T3:U3"/>
    <mergeCell ref="V3:W3"/>
    <mergeCell ref="A1:G1"/>
    <mergeCell ref="L2:M2"/>
    <mergeCell ref="P2:Q2"/>
    <mergeCell ref="R2:S2"/>
    <mergeCell ref="V2:W2"/>
    <mergeCell ref="B3:C3"/>
    <mergeCell ref="D3:E3"/>
    <mergeCell ref="F3:G3"/>
    <mergeCell ref="H3:I3"/>
    <mergeCell ref="J3:K3"/>
  </mergeCells>
  <phoneticPr fontId="3"/>
  <printOptions horizontalCentered="1"/>
  <pageMargins left="0.19685039370078741" right="0.19685039370078741" top="0.98425196850393704" bottom="0.78740157480314965" header="0.51181102362204722" footer="0.51181102362204722"/>
  <pageSetup paperSize="9" scale="5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E5851-EBD0-4F50-9FFB-4915FA6C68F1}">
  <sheetPr>
    <tabColor rgb="FFFFC000"/>
  </sheetPr>
  <dimension ref="A2:K17"/>
  <sheetViews>
    <sheetView view="pageBreakPreview" zoomScale="110" zoomScaleNormal="100" zoomScaleSheetLayoutView="110" workbookViewId="0"/>
  </sheetViews>
  <sheetFormatPr defaultRowHeight="13.5"/>
  <cols>
    <col min="1" max="1" width="5.75" style="1420" customWidth="1"/>
    <col min="2" max="2" width="15.125" style="1420" bestFit="1" customWidth="1"/>
    <col min="3" max="3" width="18.75" style="1420" customWidth="1"/>
    <col min="4" max="4" width="16.125" style="1420" customWidth="1"/>
    <col min="5" max="5" width="9.125" style="1420" bestFit="1" customWidth="1"/>
    <col min="6" max="6" width="12.25" style="1420" customWidth="1"/>
    <col min="7" max="7" width="10.25" style="1420" bestFit="1" customWidth="1"/>
    <col min="8" max="8" width="15.75" style="1420" customWidth="1"/>
    <col min="9" max="256" width="9" style="1420"/>
    <col min="257" max="257" width="5.75" style="1420" customWidth="1"/>
    <col min="258" max="258" width="15.125" style="1420" bestFit="1" customWidth="1"/>
    <col min="259" max="259" width="18.75" style="1420" customWidth="1"/>
    <col min="260" max="260" width="16.125" style="1420" customWidth="1"/>
    <col min="261" max="261" width="9.125" style="1420" bestFit="1" customWidth="1"/>
    <col min="262" max="262" width="12.25" style="1420" customWidth="1"/>
    <col min="263" max="263" width="10.25" style="1420" bestFit="1" customWidth="1"/>
    <col min="264" max="264" width="15.75" style="1420" customWidth="1"/>
    <col min="265" max="512" width="9" style="1420"/>
    <col min="513" max="513" width="5.75" style="1420" customWidth="1"/>
    <col min="514" max="514" width="15.125" style="1420" bestFit="1" customWidth="1"/>
    <col min="515" max="515" width="18.75" style="1420" customWidth="1"/>
    <col min="516" max="516" width="16.125" style="1420" customWidth="1"/>
    <col min="517" max="517" width="9.125" style="1420" bestFit="1" customWidth="1"/>
    <col min="518" max="518" width="12.25" style="1420" customWidth="1"/>
    <col min="519" max="519" width="10.25" style="1420" bestFit="1" customWidth="1"/>
    <col min="520" max="520" width="15.75" style="1420" customWidth="1"/>
    <col min="521" max="768" width="9" style="1420"/>
    <col min="769" max="769" width="5.75" style="1420" customWidth="1"/>
    <col min="770" max="770" width="15.125" style="1420" bestFit="1" customWidth="1"/>
    <col min="771" max="771" width="18.75" style="1420" customWidth="1"/>
    <col min="772" max="772" width="16.125" style="1420" customWidth="1"/>
    <col min="773" max="773" width="9.125" style="1420" bestFit="1" customWidth="1"/>
    <col min="774" max="774" width="12.25" style="1420" customWidth="1"/>
    <col min="775" max="775" width="10.25" style="1420" bestFit="1" customWidth="1"/>
    <col min="776" max="776" width="15.75" style="1420" customWidth="1"/>
    <col min="777" max="1024" width="9" style="1420"/>
    <col min="1025" max="1025" width="5.75" style="1420" customWidth="1"/>
    <col min="1026" max="1026" width="15.125" style="1420" bestFit="1" customWidth="1"/>
    <col min="1027" max="1027" width="18.75" style="1420" customWidth="1"/>
    <col min="1028" max="1028" width="16.125" style="1420" customWidth="1"/>
    <col min="1029" max="1029" width="9.125" style="1420" bestFit="1" customWidth="1"/>
    <col min="1030" max="1030" width="12.25" style="1420" customWidth="1"/>
    <col min="1031" max="1031" width="10.25" style="1420" bestFit="1" customWidth="1"/>
    <col min="1032" max="1032" width="15.75" style="1420" customWidth="1"/>
    <col min="1033" max="1280" width="9" style="1420"/>
    <col min="1281" max="1281" width="5.75" style="1420" customWidth="1"/>
    <col min="1282" max="1282" width="15.125" style="1420" bestFit="1" customWidth="1"/>
    <col min="1283" max="1283" width="18.75" style="1420" customWidth="1"/>
    <col min="1284" max="1284" width="16.125" style="1420" customWidth="1"/>
    <col min="1285" max="1285" width="9.125" style="1420" bestFit="1" customWidth="1"/>
    <col min="1286" max="1286" width="12.25" style="1420" customWidth="1"/>
    <col min="1287" max="1287" width="10.25" style="1420" bestFit="1" customWidth="1"/>
    <col min="1288" max="1288" width="15.75" style="1420" customWidth="1"/>
    <col min="1289" max="1536" width="9" style="1420"/>
    <col min="1537" max="1537" width="5.75" style="1420" customWidth="1"/>
    <col min="1538" max="1538" width="15.125" style="1420" bestFit="1" customWidth="1"/>
    <col min="1539" max="1539" width="18.75" style="1420" customWidth="1"/>
    <col min="1540" max="1540" width="16.125" style="1420" customWidth="1"/>
    <col min="1541" max="1541" width="9.125" style="1420" bestFit="1" customWidth="1"/>
    <col min="1542" max="1542" width="12.25" style="1420" customWidth="1"/>
    <col min="1543" max="1543" width="10.25" style="1420" bestFit="1" customWidth="1"/>
    <col min="1544" max="1544" width="15.75" style="1420" customWidth="1"/>
    <col min="1545" max="1792" width="9" style="1420"/>
    <col min="1793" max="1793" width="5.75" style="1420" customWidth="1"/>
    <col min="1794" max="1794" width="15.125" style="1420" bestFit="1" customWidth="1"/>
    <col min="1795" max="1795" width="18.75" style="1420" customWidth="1"/>
    <col min="1796" max="1796" width="16.125" style="1420" customWidth="1"/>
    <col min="1797" max="1797" width="9.125" style="1420" bestFit="1" customWidth="1"/>
    <col min="1798" max="1798" width="12.25" style="1420" customWidth="1"/>
    <col min="1799" max="1799" width="10.25" style="1420" bestFit="1" customWidth="1"/>
    <col min="1800" max="1800" width="15.75" style="1420" customWidth="1"/>
    <col min="1801" max="2048" width="9" style="1420"/>
    <col min="2049" max="2049" width="5.75" style="1420" customWidth="1"/>
    <col min="2050" max="2050" width="15.125" style="1420" bestFit="1" customWidth="1"/>
    <col min="2051" max="2051" width="18.75" style="1420" customWidth="1"/>
    <col min="2052" max="2052" width="16.125" style="1420" customWidth="1"/>
    <col min="2053" max="2053" width="9.125" style="1420" bestFit="1" customWidth="1"/>
    <col min="2054" max="2054" width="12.25" style="1420" customWidth="1"/>
    <col min="2055" max="2055" width="10.25" style="1420" bestFit="1" customWidth="1"/>
    <col min="2056" max="2056" width="15.75" style="1420" customWidth="1"/>
    <col min="2057" max="2304" width="9" style="1420"/>
    <col min="2305" max="2305" width="5.75" style="1420" customWidth="1"/>
    <col min="2306" max="2306" width="15.125" style="1420" bestFit="1" customWidth="1"/>
    <col min="2307" max="2307" width="18.75" style="1420" customWidth="1"/>
    <col min="2308" max="2308" width="16.125" style="1420" customWidth="1"/>
    <col min="2309" max="2309" width="9.125" style="1420" bestFit="1" customWidth="1"/>
    <col min="2310" max="2310" width="12.25" style="1420" customWidth="1"/>
    <col min="2311" max="2311" width="10.25" style="1420" bestFit="1" customWidth="1"/>
    <col min="2312" max="2312" width="15.75" style="1420" customWidth="1"/>
    <col min="2313" max="2560" width="9" style="1420"/>
    <col min="2561" max="2561" width="5.75" style="1420" customWidth="1"/>
    <col min="2562" max="2562" width="15.125" style="1420" bestFit="1" customWidth="1"/>
    <col min="2563" max="2563" width="18.75" style="1420" customWidth="1"/>
    <col min="2564" max="2564" width="16.125" style="1420" customWidth="1"/>
    <col min="2565" max="2565" width="9.125" style="1420" bestFit="1" customWidth="1"/>
    <col min="2566" max="2566" width="12.25" style="1420" customWidth="1"/>
    <col min="2567" max="2567" width="10.25" style="1420" bestFit="1" customWidth="1"/>
    <col min="2568" max="2568" width="15.75" style="1420" customWidth="1"/>
    <col min="2569" max="2816" width="9" style="1420"/>
    <col min="2817" max="2817" width="5.75" style="1420" customWidth="1"/>
    <col min="2818" max="2818" width="15.125" style="1420" bestFit="1" customWidth="1"/>
    <col min="2819" max="2819" width="18.75" style="1420" customWidth="1"/>
    <col min="2820" max="2820" width="16.125" style="1420" customWidth="1"/>
    <col min="2821" max="2821" width="9.125" style="1420" bestFit="1" customWidth="1"/>
    <col min="2822" max="2822" width="12.25" style="1420" customWidth="1"/>
    <col min="2823" max="2823" width="10.25" style="1420" bestFit="1" customWidth="1"/>
    <col min="2824" max="2824" width="15.75" style="1420" customWidth="1"/>
    <col min="2825" max="3072" width="9" style="1420"/>
    <col min="3073" max="3073" width="5.75" style="1420" customWidth="1"/>
    <col min="3074" max="3074" width="15.125" style="1420" bestFit="1" customWidth="1"/>
    <col min="3075" max="3075" width="18.75" style="1420" customWidth="1"/>
    <col min="3076" max="3076" width="16.125" style="1420" customWidth="1"/>
    <col min="3077" max="3077" width="9.125" style="1420" bestFit="1" customWidth="1"/>
    <col min="3078" max="3078" width="12.25" style="1420" customWidth="1"/>
    <col min="3079" max="3079" width="10.25" style="1420" bestFit="1" customWidth="1"/>
    <col min="3080" max="3080" width="15.75" style="1420" customWidth="1"/>
    <col min="3081" max="3328" width="9" style="1420"/>
    <col min="3329" max="3329" width="5.75" style="1420" customWidth="1"/>
    <col min="3330" max="3330" width="15.125" style="1420" bestFit="1" customWidth="1"/>
    <col min="3331" max="3331" width="18.75" style="1420" customWidth="1"/>
    <col min="3332" max="3332" width="16.125" style="1420" customWidth="1"/>
    <col min="3333" max="3333" width="9.125" style="1420" bestFit="1" customWidth="1"/>
    <col min="3334" max="3334" width="12.25" style="1420" customWidth="1"/>
    <col min="3335" max="3335" width="10.25" style="1420" bestFit="1" customWidth="1"/>
    <col min="3336" max="3336" width="15.75" style="1420" customWidth="1"/>
    <col min="3337" max="3584" width="9" style="1420"/>
    <col min="3585" max="3585" width="5.75" style="1420" customWidth="1"/>
    <col min="3586" max="3586" width="15.125" style="1420" bestFit="1" customWidth="1"/>
    <col min="3587" max="3587" width="18.75" style="1420" customWidth="1"/>
    <col min="3588" max="3588" width="16.125" style="1420" customWidth="1"/>
    <col min="3589" max="3589" width="9.125" style="1420" bestFit="1" customWidth="1"/>
    <col min="3590" max="3590" width="12.25" style="1420" customWidth="1"/>
    <col min="3591" max="3591" width="10.25" style="1420" bestFit="1" customWidth="1"/>
    <col min="3592" max="3592" width="15.75" style="1420" customWidth="1"/>
    <col min="3593" max="3840" width="9" style="1420"/>
    <col min="3841" max="3841" width="5.75" style="1420" customWidth="1"/>
    <col min="3842" max="3842" width="15.125" style="1420" bestFit="1" customWidth="1"/>
    <col min="3843" max="3843" width="18.75" style="1420" customWidth="1"/>
    <col min="3844" max="3844" width="16.125" style="1420" customWidth="1"/>
    <col min="3845" max="3845" width="9.125" style="1420" bestFit="1" customWidth="1"/>
    <col min="3846" max="3846" width="12.25" style="1420" customWidth="1"/>
    <col min="3847" max="3847" width="10.25" style="1420" bestFit="1" customWidth="1"/>
    <col min="3848" max="3848" width="15.75" style="1420" customWidth="1"/>
    <col min="3849" max="4096" width="9" style="1420"/>
    <col min="4097" max="4097" width="5.75" style="1420" customWidth="1"/>
    <col min="4098" max="4098" width="15.125" style="1420" bestFit="1" customWidth="1"/>
    <col min="4099" max="4099" width="18.75" style="1420" customWidth="1"/>
    <col min="4100" max="4100" width="16.125" style="1420" customWidth="1"/>
    <col min="4101" max="4101" width="9.125" style="1420" bestFit="1" customWidth="1"/>
    <col min="4102" max="4102" width="12.25" style="1420" customWidth="1"/>
    <col min="4103" max="4103" width="10.25" style="1420" bestFit="1" customWidth="1"/>
    <col min="4104" max="4104" width="15.75" style="1420" customWidth="1"/>
    <col min="4105" max="4352" width="9" style="1420"/>
    <col min="4353" max="4353" width="5.75" style="1420" customWidth="1"/>
    <col min="4354" max="4354" width="15.125" style="1420" bestFit="1" customWidth="1"/>
    <col min="4355" max="4355" width="18.75" style="1420" customWidth="1"/>
    <col min="4356" max="4356" width="16.125" style="1420" customWidth="1"/>
    <col min="4357" max="4357" width="9.125" style="1420" bestFit="1" customWidth="1"/>
    <col min="4358" max="4358" width="12.25" style="1420" customWidth="1"/>
    <col min="4359" max="4359" width="10.25" style="1420" bestFit="1" customWidth="1"/>
    <col min="4360" max="4360" width="15.75" style="1420" customWidth="1"/>
    <col min="4361" max="4608" width="9" style="1420"/>
    <col min="4609" max="4609" width="5.75" style="1420" customWidth="1"/>
    <col min="4610" max="4610" width="15.125" style="1420" bestFit="1" customWidth="1"/>
    <col min="4611" max="4611" width="18.75" style="1420" customWidth="1"/>
    <col min="4612" max="4612" width="16.125" style="1420" customWidth="1"/>
    <col min="4613" max="4613" width="9.125" style="1420" bestFit="1" customWidth="1"/>
    <col min="4614" max="4614" width="12.25" style="1420" customWidth="1"/>
    <col min="4615" max="4615" width="10.25" style="1420" bestFit="1" customWidth="1"/>
    <col min="4616" max="4616" width="15.75" style="1420" customWidth="1"/>
    <col min="4617" max="4864" width="9" style="1420"/>
    <col min="4865" max="4865" width="5.75" style="1420" customWidth="1"/>
    <col min="4866" max="4866" width="15.125" style="1420" bestFit="1" customWidth="1"/>
    <col min="4867" max="4867" width="18.75" style="1420" customWidth="1"/>
    <col min="4868" max="4868" width="16.125" style="1420" customWidth="1"/>
    <col min="4869" max="4869" width="9.125" style="1420" bestFit="1" customWidth="1"/>
    <col min="4870" max="4870" width="12.25" style="1420" customWidth="1"/>
    <col min="4871" max="4871" width="10.25" style="1420" bestFit="1" customWidth="1"/>
    <col min="4872" max="4872" width="15.75" style="1420" customWidth="1"/>
    <col min="4873" max="5120" width="9" style="1420"/>
    <col min="5121" max="5121" width="5.75" style="1420" customWidth="1"/>
    <col min="5122" max="5122" width="15.125" style="1420" bestFit="1" customWidth="1"/>
    <col min="5123" max="5123" width="18.75" style="1420" customWidth="1"/>
    <col min="5124" max="5124" width="16.125" style="1420" customWidth="1"/>
    <col min="5125" max="5125" width="9.125" style="1420" bestFit="1" customWidth="1"/>
    <col min="5126" max="5126" width="12.25" style="1420" customWidth="1"/>
    <col min="5127" max="5127" width="10.25" style="1420" bestFit="1" customWidth="1"/>
    <col min="5128" max="5128" width="15.75" style="1420" customWidth="1"/>
    <col min="5129" max="5376" width="9" style="1420"/>
    <col min="5377" max="5377" width="5.75" style="1420" customWidth="1"/>
    <col min="5378" max="5378" width="15.125" style="1420" bestFit="1" customWidth="1"/>
    <col min="5379" max="5379" width="18.75" style="1420" customWidth="1"/>
    <col min="5380" max="5380" width="16.125" style="1420" customWidth="1"/>
    <col min="5381" max="5381" width="9.125" style="1420" bestFit="1" customWidth="1"/>
    <col min="5382" max="5382" width="12.25" style="1420" customWidth="1"/>
    <col min="5383" max="5383" width="10.25" style="1420" bestFit="1" customWidth="1"/>
    <col min="5384" max="5384" width="15.75" style="1420" customWidth="1"/>
    <col min="5385" max="5632" width="9" style="1420"/>
    <col min="5633" max="5633" width="5.75" style="1420" customWidth="1"/>
    <col min="5634" max="5634" width="15.125" style="1420" bestFit="1" customWidth="1"/>
    <col min="5635" max="5635" width="18.75" style="1420" customWidth="1"/>
    <col min="5636" max="5636" width="16.125" style="1420" customWidth="1"/>
    <col min="5637" max="5637" width="9.125" style="1420" bestFit="1" customWidth="1"/>
    <col min="5638" max="5638" width="12.25" style="1420" customWidth="1"/>
    <col min="5639" max="5639" width="10.25" style="1420" bestFit="1" customWidth="1"/>
    <col min="5640" max="5640" width="15.75" style="1420" customWidth="1"/>
    <col min="5641" max="5888" width="9" style="1420"/>
    <col min="5889" max="5889" width="5.75" style="1420" customWidth="1"/>
    <col min="5890" max="5890" width="15.125" style="1420" bestFit="1" customWidth="1"/>
    <col min="5891" max="5891" width="18.75" style="1420" customWidth="1"/>
    <col min="5892" max="5892" width="16.125" style="1420" customWidth="1"/>
    <col min="5893" max="5893" width="9.125" style="1420" bestFit="1" customWidth="1"/>
    <col min="5894" max="5894" width="12.25" style="1420" customWidth="1"/>
    <col min="5895" max="5895" width="10.25" style="1420" bestFit="1" customWidth="1"/>
    <col min="5896" max="5896" width="15.75" style="1420" customWidth="1"/>
    <col min="5897" max="6144" width="9" style="1420"/>
    <col min="6145" max="6145" width="5.75" style="1420" customWidth="1"/>
    <col min="6146" max="6146" width="15.125" style="1420" bestFit="1" customWidth="1"/>
    <col min="6147" max="6147" width="18.75" style="1420" customWidth="1"/>
    <col min="6148" max="6148" width="16.125" style="1420" customWidth="1"/>
    <col min="6149" max="6149" width="9.125" style="1420" bestFit="1" customWidth="1"/>
    <col min="6150" max="6150" width="12.25" style="1420" customWidth="1"/>
    <col min="6151" max="6151" width="10.25" style="1420" bestFit="1" customWidth="1"/>
    <col min="6152" max="6152" width="15.75" style="1420" customWidth="1"/>
    <col min="6153" max="6400" width="9" style="1420"/>
    <col min="6401" max="6401" width="5.75" style="1420" customWidth="1"/>
    <col min="6402" max="6402" width="15.125" style="1420" bestFit="1" customWidth="1"/>
    <col min="6403" max="6403" width="18.75" style="1420" customWidth="1"/>
    <col min="6404" max="6404" width="16.125" style="1420" customWidth="1"/>
    <col min="6405" max="6405" width="9.125" style="1420" bestFit="1" customWidth="1"/>
    <col min="6406" max="6406" width="12.25" style="1420" customWidth="1"/>
    <col min="6407" max="6407" width="10.25" style="1420" bestFit="1" customWidth="1"/>
    <col min="6408" max="6408" width="15.75" style="1420" customWidth="1"/>
    <col min="6409" max="6656" width="9" style="1420"/>
    <col min="6657" max="6657" width="5.75" style="1420" customWidth="1"/>
    <col min="6658" max="6658" width="15.125" style="1420" bestFit="1" customWidth="1"/>
    <col min="6659" max="6659" width="18.75" style="1420" customWidth="1"/>
    <col min="6660" max="6660" width="16.125" style="1420" customWidth="1"/>
    <col min="6661" max="6661" width="9.125" style="1420" bestFit="1" customWidth="1"/>
    <col min="6662" max="6662" width="12.25" style="1420" customWidth="1"/>
    <col min="6663" max="6663" width="10.25" style="1420" bestFit="1" customWidth="1"/>
    <col min="6664" max="6664" width="15.75" style="1420" customWidth="1"/>
    <col min="6665" max="6912" width="9" style="1420"/>
    <col min="6913" max="6913" width="5.75" style="1420" customWidth="1"/>
    <col min="6914" max="6914" width="15.125" style="1420" bestFit="1" customWidth="1"/>
    <col min="6915" max="6915" width="18.75" style="1420" customWidth="1"/>
    <col min="6916" max="6916" width="16.125" style="1420" customWidth="1"/>
    <col min="6917" max="6917" width="9.125" style="1420" bestFit="1" customWidth="1"/>
    <col min="6918" max="6918" width="12.25" style="1420" customWidth="1"/>
    <col min="6919" max="6919" width="10.25" style="1420" bestFit="1" customWidth="1"/>
    <col min="6920" max="6920" width="15.75" style="1420" customWidth="1"/>
    <col min="6921" max="7168" width="9" style="1420"/>
    <col min="7169" max="7169" width="5.75" style="1420" customWidth="1"/>
    <col min="7170" max="7170" width="15.125" style="1420" bestFit="1" customWidth="1"/>
    <col min="7171" max="7171" width="18.75" style="1420" customWidth="1"/>
    <col min="7172" max="7172" width="16.125" style="1420" customWidth="1"/>
    <col min="7173" max="7173" width="9.125" style="1420" bestFit="1" customWidth="1"/>
    <col min="7174" max="7174" width="12.25" style="1420" customWidth="1"/>
    <col min="7175" max="7175" width="10.25" style="1420" bestFit="1" customWidth="1"/>
    <col min="7176" max="7176" width="15.75" style="1420" customWidth="1"/>
    <col min="7177" max="7424" width="9" style="1420"/>
    <col min="7425" max="7425" width="5.75" style="1420" customWidth="1"/>
    <col min="7426" max="7426" width="15.125" style="1420" bestFit="1" customWidth="1"/>
    <col min="7427" max="7427" width="18.75" style="1420" customWidth="1"/>
    <col min="7428" max="7428" width="16.125" style="1420" customWidth="1"/>
    <col min="7429" max="7429" width="9.125" style="1420" bestFit="1" customWidth="1"/>
    <col min="7430" max="7430" width="12.25" style="1420" customWidth="1"/>
    <col min="7431" max="7431" width="10.25" style="1420" bestFit="1" customWidth="1"/>
    <col min="7432" max="7432" width="15.75" style="1420" customWidth="1"/>
    <col min="7433" max="7680" width="9" style="1420"/>
    <col min="7681" max="7681" width="5.75" style="1420" customWidth="1"/>
    <col min="7682" max="7682" width="15.125" style="1420" bestFit="1" customWidth="1"/>
    <col min="7683" max="7683" width="18.75" style="1420" customWidth="1"/>
    <col min="7684" max="7684" width="16.125" style="1420" customWidth="1"/>
    <col min="7685" max="7685" width="9.125" style="1420" bestFit="1" customWidth="1"/>
    <col min="7686" max="7686" width="12.25" style="1420" customWidth="1"/>
    <col min="7687" max="7687" width="10.25" style="1420" bestFit="1" customWidth="1"/>
    <col min="7688" max="7688" width="15.75" style="1420" customWidth="1"/>
    <col min="7689" max="7936" width="9" style="1420"/>
    <col min="7937" max="7937" width="5.75" style="1420" customWidth="1"/>
    <col min="7938" max="7938" width="15.125" style="1420" bestFit="1" customWidth="1"/>
    <col min="7939" max="7939" width="18.75" style="1420" customWidth="1"/>
    <col min="7940" max="7940" width="16.125" style="1420" customWidth="1"/>
    <col min="7941" max="7941" width="9.125" style="1420" bestFit="1" customWidth="1"/>
    <col min="7942" max="7942" width="12.25" style="1420" customWidth="1"/>
    <col min="7943" max="7943" width="10.25" style="1420" bestFit="1" customWidth="1"/>
    <col min="7944" max="7944" width="15.75" style="1420" customWidth="1"/>
    <col min="7945" max="8192" width="9" style="1420"/>
    <col min="8193" max="8193" width="5.75" style="1420" customWidth="1"/>
    <col min="8194" max="8194" width="15.125" style="1420" bestFit="1" customWidth="1"/>
    <col min="8195" max="8195" width="18.75" style="1420" customWidth="1"/>
    <col min="8196" max="8196" width="16.125" style="1420" customWidth="1"/>
    <col min="8197" max="8197" width="9.125" style="1420" bestFit="1" customWidth="1"/>
    <col min="8198" max="8198" width="12.25" style="1420" customWidth="1"/>
    <col min="8199" max="8199" width="10.25" style="1420" bestFit="1" customWidth="1"/>
    <col min="8200" max="8200" width="15.75" style="1420" customWidth="1"/>
    <col min="8201" max="8448" width="9" style="1420"/>
    <col min="8449" max="8449" width="5.75" style="1420" customWidth="1"/>
    <col min="8450" max="8450" width="15.125" style="1420" bestFit="1" customWidth="1"/>
    <col min="8451" max="8451" width="18.75" style="1420" customWidth="1"/>
    <col min="8452" max="8452" width="16.125" style="1420" customWidth="1"/>
    <col min="8453" max="8453" width="9.125" style="1420" bestFit="1" customWidth="1"/>
    <col min="8454" max="8454" width="12.25" style="1420" customWidth="1"/>
    <col min="8455" max="8455" width="10.25" style="1420" bestFit="1" customWidth="1"/>
    <col min="8456" max="8456" width="15.75" style="1420" customWidth="1"/>
    <col min="8457" max="8704" width="9" style="1420"/>
    <col min="8705" max="8705" width="5.75" style="1420" customWidth="1"/>
    <col min="8706" max="8706" width="15.125" style="1420" bestFit="1" customWidth="1"/>
    <col min="8707" max="8707" width="18.75" style="1420" customWidth="1"/>
    <col min="8708" max="8708" width="16.125" style="1420" customWidth="1"/>
    <col min="8709" max="8709" width="9.125" style="1420" bestFit="1" customWidth="1"/>
    <col min="8710" max="8710" width="12.25" style="1420" customWidth="1"/>
    <col min="8711" max="8711" width="10.25" style="1420" bestFit="1" customWidth="1"/>
    <col min="8712" max="8712" width="15.75" style="1420" customWidth="1"/>
    <col min="8713" max="8960" width="9" style="1420"/>
    <col min="8961" max="8961" width="5.75" style="1420" customWidth="1"/>
    <col min="8962" max="8962" width="15.125" style="1420" bestFit="1" customWidth="1"/>
    <col min="8963" max="8963" width="18.75" style="1420" customWidth="1"/>
    <col min="8964" max="8964" width="16.125" style="1420" customWidth="1"/>
    <col min="8965" max="8965" width="9.125" style="1420" bestFit="1" customWidth="1"/>
    <col min="8966" max="8966" width="12.25" style="1420" customWidth="1"/>
    <col min="8967" max="8967" width="10.25" style="1420" bestFit="1" customWidth="1"/>
    <col min="8968" max="8968" width="15.75" style="1420" customWidth="1"/>
    <col min="8969" max="9216" width="9" style="1420"/>
    <col min="9217" max="9217" width="5.75" style="1420" customWidth="1"/>
    <col min="9218" max="9218" width="15.125" style="1420" bestFit="1" customWidth="1"/>
    <col min="9219" max="9219" width="18.75" style="1420" customWidth="1"/>
    <col min="9220" max="9220" width="16.125" style="1420" customWidth="1"/>
    <col min="9221" max="9221" width="9.125" style="1420" bestFit="1" customWidth="1"/>
    <col min="9222" max="9222" width="12.25" style="1420" customWidth="1"/>
    <col min="9223" max="9223" width="10.25" style="1420" bestFit="1" customWidth="1"/>
    <col min="9224" max="9224" width="15.75" style="1420" customWidth="1"/>
    <col min="9225" max="9472" width="9" style="1420"/>
    <col min="9473" max="9473" width="5.75" style="1420" customWidth="1"/>
    <col min="9474" max="9474" width="15.125" style="1420" bestFit="1" customWidth="1"/>
    <col min="9475" max="9475" width="18.75" style="1420" customWidth="1"/>
    <col min="9476" max="9476" width="16.125" style="1420" customWidth="1"/>
    <col min="9477" max="9477" width="9.125" style="1420" bestFit="1" customWidth="1"/>
    <col min="9478" max="9478" width="12.25" style="1420" customWidth="1"/>
    <col min="9479" max="9479" width="10.25" style="1420" bestFit="1" customWidth="1"/>
    <col min="9480" max="9480" width="15.75" style="1420" customWidth="1"/>
    <col min="9481" max="9728" width="9" style="1420"/>
    <col min="9729" max="9729" width="5.75" style="1420" customWidth="1"/>
    <col min="9730" max="9730" width="15.125" style="1420" bestFit="1" customWidth="1"/>
    <col min="9731" max="9731" width="18.75" style="1420" customWidth="1"/>
    <col min="9732" max="9732" width="16.125" style="1420" customWidth="1"/>
    <col min="9733" max="9733" width="9.125" style="1420" bestFit="1" customWidth="1"/>
    <col min="9734" max="9734" width="12.25" style="1420" customWidth="1"/>
    <col min="9735" max="9735" width="10.25" style="1420" bestFit="1" customWidth="1"/>
    <col min="9736" max="9736" width="15.75" style="1420" customWidth="1"/>
    <col min="9737" max="9984" width="9" style="1420"/>
    <col min="9985" max="9985" width="5.75" style="1420" customWidth="1"/>
    <col min="9986" max="9986" width="15.125" style="1420" bestFit="1" customWidth="1"/>
    <col min="9987" max="9987" width="18.75" style="1420" customWidth="1"/>
    <col min="9988" max="9988" width="16.125" style="1420" customWidth="1"/>
    <col min="9989" max="9989" width="9.125" style="1420" bestFit="1" customWidth="1"/>
    <col min="9990" max="9990" width="12.25" style="1420" customWidth="1"/>
    <col min="9991" max="9991" width="10.25" style="1420" bestFit="1" customWidth="1"/>
    <col min="9992" max="9992" width="15.75" style="1420" customWidth="1"/>
    <col min="9993" max="10240" width="9" style="1420"/>
    <col min="10241" max="10241" width="5.75" style="1420" customWidth="1"/>
    <col min="10242" max="10242" width="15.125" style="1420" bestFit="1" customWidth="1"/>
    <col min="10243" max="10243" width="18.75" style="1420" customWidth="1"/>
    <col min="10244" max="10244" width="16.125" style="1420" customWidth="1"/>
    <col min="10245" max="10245" width="9.125" style="1420" bestFit="1" customWidth="1"/>
    <col min="10246" max="10246" width="12.25" style="1420" customWidth="1"/>
    <col min="10247" max="10247" width="10.25" style="1420" bestFit="1" customWidth="1"/>
    <col min="10248" max="10248" width="15.75" style="1420" customWidth="1"/>
    <col min="10249" max="10496" width="9" style="1420"/>
    <col min="10497" max="10497" width="5.75" style="1420" customWidth="1"/>
    <col min="10498" max="10498" width="15.125" style="1420" bestFit="1" customWidth="1"/>
    <col min="10499" max="10499" width="18.75" style="1420" customWidth="1"/>
    <col min="10500" max="10500" width="16.125" style="1420" customWidth="1"/>
    <col min="10501" max="10501" width="9.125" style="1420" bestFit="1" customWidth="1"/>
    <col min="10502" max="10502" width="12.25" style="1420" customWidth="1"/>
    <col min="10503" max="10503" width="10.25" style="1420" bestFit="1" customWidth="1"/>
    <col min="10504" max="10504" width="15.75" style="1420" customWidth="1"/>
    <col min="10505" max="10752" width="9" style="1420"/>
    <col min="10753" max="10753" width="5.75" style="1420" customWidth="1"/>
    <col min="10754" max="10754" width="15.125" style="1420" bestFit="1" customWidth="1"/>
    <col min="10755" max="10755" width="18.75" style="1420" customWidth="1"/>
    <col min="10756" max="10756" width="16.125" style="1420" customWidth="1"/>
    <col min="10757" max="10757" width="9.125" style="1420" bestFit="1" customWidth="1"/>
    <col min="10758" max="10758" width="12.25" style="1420" customWidth="1"/>
    <col min="10759" max="10759" width="10.25" style="1420" bestFit="1" customWidth="1"/>
    <col min="10760" max="10760" width="15.75" style="1420" customWidth="1"/>
    <col min="10761" max="11008" width="9" style="1420"/>
    <col min="11009" max="11009" width="5.75" style="1420" customWidth="1"/>
    <col min="11010" max="11010" width="15.125" style="1420" bestFit="1" customWidth="1"/>
    <col min="11011" max="11011" width="18.75" style="1420" customWidth="1"/>
    <col min="11012" max="11012" width="16.125" style="1420" customWidth="1"/>
    <col min="11013" max="11013" width="9.125" style="1420" bestFit="1" customWidth="1"/>
    <col min="11014" max="11014" width="12.25" style="1420" customWidth="1"/>
    <col min="11015" max="11015" width="10.25" style="1420" bestFit="1" customWidth="1"/>
    <col min="11016" max="11016" width="15.75" style="1420" customWidth="1"/>
    <col min="11017" max="11264" width="9" style="1420"/>
    <col min="11265" max="11265" width="5.75" style="1420" customWidth="1"/>
    <col min="11266" max="11266" width="15.125" style="1420" bestFit="1" customWidth="1"/>
    <col min="11267" max="11267" width="18.75" style="1420" customWidth="1"/>
    <col min="11268" max="11268" width="16.125" style="1420" customWidth="1"/>
    <col min="11269" max="11269" width="9.125" style="1420" bestFit="1" customWidth="1"/>
    <col min="11270" max="11270" width="12.25" style="1420" customWidth="1"/>
    <col min="11271" max="11271" width="10.25" style="1420" bestFit="1" customWidth="1"/>
    <col min="11272" max="11272" width="15.75" style="1420" customWidth="1"/>
    <col min="11273" max="11520" width="9" style="1420"/>
    <col min="11521" max="11521" width="5.75" style="1420" customWidth="1"/>
    <col min="11522" max="11522" width="15.125" style="1420" bestFit="1" customWidth="1"/>
    <col min="11523" max="11523" width="18.75" style="1420" customWidth="1"/>
    <col min="11524" max="11524" width="16.125" style="1420" customWidth="1"/>
    <col min="11525" max="11525" width="9.125" style="1420" bestFit="1" customWidth="1"/>
    <col min="11526" max="11526" width="12.25" style="1420" customWidth="1"/>
    <col min="11527" max="11527" width="10.25" style="1420" bestFit="1" customWidth="1"/>
    <col min="11528" max="11528" width="15.75" style="1420" customWidth="1"/>
    <col min="11529" max="11776" width="9" style="1420"/>
    <col min="11777" max="11777" width="5.75" style="1420" customWidth="1"/>
    <col min="11778" max="11778" width="15.125" style="1420" bestFit="1" customWidth="1"/>
    <col min="11779" max="11779" width="18.75" style="1420" customWidth="1"/>
    <col min="11780" max="11780" width="16.125" style="1420" customWidth="1"/>
    <col min="11781" max="11781" width="9.125" style="1420" bestFit="1" customWidth="1"/>
    <col min="11782" max="11782" width="12.25" style="1420" customWidth="1"/>
    <col min="11783" max="11783" width="10.25" style="1420" bestFit="1" customWidth="1"/>
    <col min="11784" max="11784" width="15.75" style="1420" customWidth="1"/>
    <col min="11785" max="12032" width="9" style="1420"/>
    <col min="12033" max="12033" width="5.75" style="1420" customWidth="1"/>
    <col min="12034" max="12034" width="15.125" style="1420" bestFit="1" customWidth="1"/>
    <col min="12035" max="12035" width="18.75" style="1420" customWidth="1"/>
    <col min="12036" max="12036" width="16.125" style="1420" customWidth="1"/>
    <col min="12037" max="12037" width="9.125" style="1420" bestFit="1" customWidth="1"/>
    <col min="12038" max="12038" width="12.25" style="1420" customWidth="1"/>
    <col min="12039" max="12039" width="10.25" style="1420" bestFit="1" customWidth="1"/>
    <col min="12040" max="12040" width="15.75" style="1420" customWidth="1"/>
    <col min="12041" max="12288" width="9" style="1420"/>
    <col min="12289" max="12289" width="5.75" style="1420" customWidth="1"/>
    <col min="12290" max="12290" width="15.125" style="1420" bestFit="1" customWidth="1"/>
    <col min="12291" max="12291" width="18.75" style="1420" customWidth="1"/>
    <col min="12292" max="12292" width="16.125" style="1420" customWidth="1"/>
    <col min="12293" max="12293" width="9.125" style="1420" bestFit="1" customWidth="1"/>
    <col min="12294" max="12294" width="12.25" style="1420" customWidth="1"/>
    <col min="12295" max="12295" width="10.25" style="1420" bestFit="1" customWidth="1"/>
    <col min="12296" max="12296" width="15.75" style="1420" customWidth="1"/>
    <col min="12297" max="12544" width="9" style="1420"/>
    <col min="12545" max="12545" width="5.75" style="1420" customWidth="1"/>
    <col min="12546" max="12546" width="15.125" style="1420" bestFit="1" customWidth="1"/>
    <col min="12547" max="12547" width="18.75" style="1420" customWidth="1"/>
    <col min="12548" max="12548" width="16.125" style="1420" customWidth="1"/>
    <col min="12549" max="12549" width="9.125" style="1420" bestFit="1" customWidth="1"/>
    <col min="12550" max="12550" width="12.25" style="1420" customWidth="1"/>
    <col min="12551" max="12551" width="10.25" style="1420" bestFit="1" customWidth="1"/>
    <col min="12552" max="12552" width="15.75" style="1420" customWidth="1"/>
    <col min="12553" max="12800" width="9" style="1420"/>
    <col min="12801" max="12801" width="5.75" style="1420" customWidth="1"/>
    <col min="12802" max="12802" width="15.125" style="1420" bestFit="1" customWidth="1"/>
    <col min="12803" max="12803" width="18.75" style="1420" customWidth="1"/>
    <col min="12804" max="12804" width="16.125" style="1420" customWidth="1"/>
    <col min="12805" max="12805" width="9.125" style="1420" bestFit="1" customWidth="1"/>
    <col min="12806" max="12806" width="12.25" style="1420" customWidth="1"/>
    <col min="12807" max="12807" width="10.25" style="1420" bestFit="1" customWidth="1"/>
    <col min="12808" max="12808" width="15.75" style="1420" customWidth="1"/>
    <col min="12809" max="13056" width="9" style="1420"/>
    <col min="13057" max="13057" width="5.75" style="1420" customWidth="1"/>
    <col min="13058" max="13058" width="15.125" style="1420" bestFit="1" customWidth="1"/>
    <col min="13059" max="13059" width="18.75" style="1420" customWidth="1"/>
    <col min="13060" max="13060" width="16.125" style="1420" customWidth="1"/>
    <col min="13061" max="13061" width="9.125" style="1420" bestFit="1" customWidth="1"/>
    <col min="13062" max="13062" width="12.25" style="1420" customWidth="1"/>
    <col min="13063" max="13063" width="10.25" style="1420" bestFit="1" customWidth="1"/>
    <col min="13064" max="13064" width="15.75" style="1420" customWidth="1"/>
    <col min="13065" max="13312" width="9" style="1420"/>
    <col min="13313" max="13313" width="5.75" style="1420" customWidth="1"/>
    <col min="13314" max="13314" width="15.125" style="1420" bestFit="1" customWidth="1"/>
    <col min="13315" max="13315" width="18.75" style="1420" customWidth="1"/>
    <col min="13316" max="13316" width="16.125" style="1420" customWidth="1"/>
    <col min="13317" max="13317" width="9.125" style="1420" bestFit="1" customWidth="1"/>
    <col min="13318" max="13318" width="12.25" style="1420" customWidth="1"/>
    <col min="13319" max="13319" width="10.25" style="1420" bestFit="1" customWidth="1"/>
    <col min="13320" max="13320" width="15.75" style="1420" customWidth="1"/>
    <col min="13321" max="13568" width="9" style="1420"/>
    <col min="13569" max="13569" width="5.75" style="1420" customWidth="1"/>
    <col min="13570" max="13570" width="15.125" style="1420" bestFit="1" customWidth="1"/>
    <col min="13571" max="13571" width="18.75" style="1420" customWidth="1"/>
    <col min="13572" max="13572" width="16.125" style="1420" customWidth="1"/>
    <col min="13573" max="13573" width="9.125" style="1420" bestFit="1" customWidth="1"/>
    <col min="13574" max="13574" width="12.25" style="1420" customWidth="1"/>
    <col min="13575" max="13575" width="10.25" style="1420" bestFit="1" customWidth="1"/>
    <col min="13576" max="13576" width="15.75" style="1420" customWidth="1"/>
    <col min="13577" max="13824" width="9" style="1420"/>
    <col min="13825" max="13825" width="5.75" style="1420" customWidth="1"/>
    <col min="13826" max="13826" width="15.125" style="1420" bestFit="1" customWidth="1"/>
    <col min="13827" max="13827" width="18.75" style="1420" customWidth="1"/>
    <col min="13828" max="13828" width="16.125" style="1420" customWidth="1"/>
    <col min="13829" max="13829" width="9.125" style="1420" bestFit="1" customWidth="1"/>
    <col min="13830" max="13830" width="12.25" style="1420" customWidth="1"/>
    <col min="13831" max="13831" width="10.25" style="1420" bestFit="1" customWidth="1"/>
    <col min="13832" max="13832" width="15.75" style="1420" customWidth="1"/>
    <col min="13833" max="14080" width="9" style="1420"/>
    <col min="14081" max="14081" width="5.75" style="1420" customWidth="1"/>
    <col min="14082" max="14082" width="15.125" style="1420" bestFit="1" customWidth="1"/>
    <col min="14083" max="14083" width="18.75" style="1420" customWidth="1"/>
    <col min="14084" max="14084" width="16.125" style="1420" customWidth="1"/>
    <col min="14085" max="14085" width="9.125" style="1420" bestFit="1" customWidth="1"/>
    <col min="14086" max="14086" width="12.25" style="1420" customWidth="1"/>
    <col min="14087" max="14087" width="10.25" style="1420" bestFit="1" customWidth="1"/>
    <col min="14088" max="14088" width="15.75" style="1420" customWidth="1"/>
    <col min="14089" max="14336" width="9" style="1420"/>
    <col min="14337" max="14337" width="5.75" style="1420" customWidth="1"/>
    <col min="14338" max="14338" width="15.125" style="1420" bestFit="1" customWidth="1"/>
    <col min="14339" max="14339" width="18.75" style="1420" customWidth="1"/>
    <col min="14340" max="14340" width="16.125" style="1420" customWidth="1"/>
    <col min="14341" max="14341" width="9.125" style="1420" bestFit="1" customWidth="1"/>
    <col min="14342" max="14342" width="12.25" style="1420" customWidth="1"/>
    <col min="14343" max="14343" width="10.25" style="1420" bestFit="1" customWidth="1"/>
    <col min="14344" max="14344" width="15.75" style="1420" customWidth="1"/>
    <col min="14345" max="14592" width="9" style="1420"/>
    <col min="14593" max="14593" width="5.75" style="1420" customWidth="1"/>
    <col min="14594" max="14594" width="15.125" style="1420" bestFit="1" customWidth="1"/>
    <col min="14595" max="14595" width="18.75" style="1420" customWidth="1"/>
    <col min="14596" max="14596" width="16.125" style="1420" customWidth="1"/>
    <col min="14597" max="14597" width="9.125" style="1420" bestFit="1" customWidth="1"/>
    <col min="14598" max="14598" width="12.25" style="1420" customWidth="1"/>
    <col min="14599" max="14599" width="10.25" style="1420" bestFit="1" customWidth="1"/>
    <col min="14600" max="14600" width="15.75" style="1420" customWidth="1"/>
    <col min="14601" max="14848" width="9" style="1420"/>
    <col min="14849" max="14849" width="5.75" style="1420" customWidth="1"/>
    <col min="14850" max="14850" width="15.125" style="1420" bestFit="1" customWidth="1"/>
    <col min="14851" max="14851" width="18.75" style="1420" customWidth="1"/>
    <col min="14852" max="14852" width="16.125" style="1420" customWidth="1"/>
    <col min="14853" max="14853" width="9.125" style="1420" bestFit="1" customWidth="1"/>
    <col min="14854" max="14854" width="12.25" style="1420" customWidth="1"/>
    <col min="14855" max="14855" width="10.25" style="1420" bestFit="1" customWidth="1"/>
    <col min="14856" max="14856" width="15.75" style="1420" customWidth="1"/>
    <col min="14857" max="15104" width="9" style="1420"/>
    <col min="15105" max="15105" width="5.75" style="1420" customWidth="1"/>
    <col min="15106" max="15106" width="15.125" style="1420" bestFit="1" customWidth="1"/>
    <col min="15107" max="15107" width="18.75" style="1420" customWidth="1"/>
    <col min="15108" max="15108" width="16.125" style="1420" customWidth="1"/>
    <col min="15109" max="15109" width="9.125" style="1420" bestFit="1" customWidth="1"/>
    <col min="15110" max="15110" width="12.25" style="1420" customWidth="1"/>
    <col min="15111" max="15111" width="10.25" style="1420" bestFit="1" customWidth="1"/>
    <col min="15112" max="15112" width="15.75" style="1420" customWidth="1"/>
    <col min="15113" max="15360" width="9" style="1420"/>
    <col min="15361" max="15361" width="5.75" style="1420" customWidth="1"/>
    <col min="15362" max="15362" width="15.125" style="1420" bestFit="1" customWidth="1"/>
    <col min="15363" max="15363" width="18.75" style="1420" customWidth="1"/>
    <col min="15364" max="15364" width="16.125" style="1420" customWidth="1"/>
    <col min="15365" max="15365" width="9.125" style="1420" bestFit="1" customWidth="1"/>
    <col min="15366" max="15366" width="12.25" style="1420" customWidth="1"/>
    <col min="15367" max="15367" width="10.25" style="1420" bestFit="1" customWidth="1"/>
    <col min="15368" max="15368" width="15.75" style="1420" customWidth="1"/>
    <col min="15369" max="15616" width="9" style="1420"/>
    <col min="15617" max="15617" width="5.75" style="1420" customWidth="1"/>
    <col min="15618" max="15618" width="15.125" style="1420" bestFit="1" customWidth="1"/>
    <col min="15619" max="15619" width="18.75" style="1420" customWidth="1"/>
    <col min="15620" max="15620" width="16.125" style="1420" customWidth="1"/>
    <col min="15621" max="15621" width="9.125" style="1420" bestFit="1" customWidth="1"/>
    <col min="15622" max="15622" width="12.25" style="1420" customWidth="1"/>
    <col min="15623" max="15623" width="10.25" style="1420" bestFit="1" customWidth="1"/>
    <col min="15624" max="15624" width="15.75" style="1420" customWidth="1"/>
    <col min="15625" max="15872" width="9" style="1420"/>
    <col min="15873" max="15873" width="5.75" style="1420" customWidth="1"/>
    <col min="15874" max="15874" width="15.125" style="1420" bestFit="1" customWidth="1"/>
    <col min="15875" max="15875" width="18.75" style="1420" customWidth="1"/>
    <col min="15876" max="15876" width="16.125" style="1420" customWidth="1"/>
    <col min="15877" max="15877" width="9.125" style="1420" bestFit="1" customWidth="1"/>
    <col min="15878" max="15878" width="12.25" style="1420" customWidth="1"/>
    <col min="15879" max="15879" width="10.25" style="1420" bestFit="1" customWidth="1"/>
    <col min="15880" max="15880" width="15.75" style="1420" customWidth="1"/>
    <col min="15881" max="16128" width="9" style="1420"/>
    <col min="16129" max="16129" width="5.75" style="1420" customWidth="1"/>
    <col min="16130" max="16130" width="15.125" style="1420" bestFit="1" customWidth="1"/>
    <col min="16131" max="16131" width="18.75" style="1420" customWidth="1"/>
    <col min="16132" max="16132" width="16.125" style="1420" customWidth="1"/>
    <col min="16133" max="16133" width="9.125" style="1420" bestFit="1" customWidth="1"/>
    <col min="16134" max="16134" width="12.25" style="1420" customWidth="1"/>
    <col min="16135" max="16135" width="10.25" style="1420" bestFit="1" customWidth="1"/>
    <col min="16136" max="16136" width="15.75" style="1420" customWidth="1"/>
    <col min="16137" max="16384" width="9" style="1420"/>
  </cols>
  <sheetData>
    <row r="2" spans="1:11" ht="14.25">
      <c r="A2" s="1243" t="s">
        <v>159</v>
      </c>
      <c r="B2" s="1243"/>
      <c r="C2" s="1243"/>
    </row>
    <row r="3" spans="1:11" ht="14.25" thickBot="1">
      <c r="F3" s="1361" t="s">
        <v>974</v>
      </c>
      <c r="G3" s="1361"/>
      <c r="H3" s="1361"/>
    </row>
    <row r="4" spans="1:11" s="1241" customFormat="1" ht="15" customHeight="1">
      <c r="A4" s="1450"/>
      <c r="B4" s="1451" t="s">
        <v>160</v>
      </c>
      <c r="C4" s="1452" t="s">
        <v>161</v>
      </c>
      <c r="D4" s="1452" t="s">
        <v>162</v>
      </c>
      <c r="E4" s="1453" t="s">
        <v>163</v>
      </c>
      <c r="F4" s="1453" t="s">
        <v>164</v>
      </c>
      <c r="G4" s="1454" t="s">
        <v>165</v>
      </c>
      <c r="H4" s="1455" t="s">
        <v>166</v>
      </c>
    </row>
    <row r="5" spans="1:11" s="1241" customFormat="1" ht="18.75">
      <c r="A5" s="1456"/>
      <c r="B5" s="1457"/>
      <c r="C5" s="1458"/>
      <c r="D5" s="1458"/>
      <c r="E5" s="1459" t="s">
        <v>167</v>
      </c>
      <c r="F5" s="1459" t="s">
        <v>168</v>
      </c>
      <c r="G5" s="1460"/>
      <c r="H5" s="1461"/>
      <c r="J5" s="1462"/>
      <c r="K5" s="1462"/>
    </row>
    <row r="6" spans="1:11" s="1241" customFormat="1" ht="20.100000000000001" customHeight="1">
      <c r="A6" s="1463" t="s">
        <v>169</v>
      </c>
      <c r="B6" s="1464" t="s">
        <v>170</v>
      </c>
      <c r="C6" s="1465" t="s">
        <v>171</v>
      </c>
      <c r="D6" s="1465" t="s">
        <v>172</v>
      </c>
      <c r="E6" s="1465">
        <v>41</v>
      </c>
      <c r="F6" s="1466">
        <v>8.3333333333333329E-2</v>
      </c>
      <c r="G6" s="1467" t="s">
        <v>173</v>
      </c>
      <c r="H6" s="1468"/>
      <c r="J6" s="1462"/>
      <c r="K6" s="1462"/>
    </row>
    <row r="7" spans="1:11" s="1241" customFormat="1" ht="20.100000000000001" customHeight="1">
      <c r="A7" s="1469"/>
      <c r="B7" s="1470" t="s">
        <v>174</v>
      </c>
      <c r="C7" s="1471" t="s">
        <v>175</v>
      </c>
      <c r="D7" s="1472" t="s">
        <v>174</v>
      </c>
      <c r="E7" s="1472">
        <v>242</v>
      </c>
      <c r="F7" s="1466">
        <v>0.30208333333333331</v>
      </c>
      <c r="G7" s="1473" t="s">
        <v>173</v>
      </c>
      <c r="H7" s="1474"/>
    </row>
    <row r="8" spans="1:11" s="1241" customFormat="1" ht="31.5">
      <c r="A8" s="1475"/>
      <c r="B8" s="1476" t="s">
        <v>176</v>
      </c>
      <c r="C8" s="1477"/>
      <c r="D8" s="1478" t="s">
        <v>796</v>
      </c>
      <c r="E8" s="1478" t="s">
        <v>797</v>
      </c>
      <c r="F8" s="1479" t="s">
        <v>798</v>
      </c>
      <c r="G8" s="1473" t="s">
        <v>173</v>
      </c>
      <c r="H8" s="1480" t="s">
        <v>853</v>
      </c>
    </row>
    <row r="9" spans="1:11" s="1241" customFormat="1" ht="31.5">
      <c r="A9" s="1475"/>
      <c r="B9" s="1481"/>
      <c r="C9" s="1482"/>
      <c r="D9" s="1483"/>
      <c r="E9" s="1483"/>
      <c r="F9" s="1479" t="s">
        <v>799</v>
      </c>
      <c r="G9" s="1473" t="s">
        <v>173</v>
      </c>
      <c r="H9" s="1484"/>
    </row>
    <row r="10" spans="1:11" s="1241" customFormat="1" ht="12">
      <c r="A10" s="1485"/>
      <c r="B10" s="1486" t="s">
        <v>177</v>
      </c>
      <c r="C10" s="1487" t="s">
        <v>178</v>
      </c>
      <c r="D10" s="1487" t="s">
        <v>179</v>
      </c>
      <c r="E10" s="1487">
        <v>21.3</v>
      </c>
      <c r="F10" s="1488">
        <v>4.1666666666666664E-2</v>
      </c>
      <c r="G10" s="1489" t="s">
        <v>800</v>
      </c>
      <c r="H10" s="1490"/>
    </row>
    <row r="11" spans="1:11" s="1241" customFormat="1" ht="20.100000000000001" customHeight="1">
      <c r="A11" s="1491" t="s">
        <v>180</v>
      </c>
      <c r="B11" s="1492" t="s">
        <v>181</v>
      </c>
      <c r="C11" s="1472" t="s">
        <v>867</v>
      </c>
      <c r="D11" s="1472" t="s">
        <v>182</v>
      </c>
      <c r="E11" s="1472">
        <v>113</v>
      </c>
      <c r="F11" s="1466">
        <v>0.15972222222222224</v>
      </c>
      <c r="G11" s="1473" t="s">
        <v>173</v>
      </c>
      <c r="H11" s="1474"/>
    </row>
    <row r="12" spans="1:11" s="1241" customFormat="1" ht="20.100000000000001" customHeight="1">
      <c r="A12" s="1491"/>
      <c r="B12" s="1493"/>
      <c r="C12" s="1471" t="s">
        <v>183</v>
      </c>
      <c r="D12" s="1472" t="s">
        <v>182</v>
      </c>
      <c r="E12" s="1472">
        <v>113</v>
      </c>
      <c r="F12" s="1466">
        <v>0.15277777777777776</v>
      </c>
      <c r="G12" s="1473" t="s">
        <v>173</v>
      </c>
      <c r="H12" s="1474"/>
    </row>
    <row r="13" spans="1:11" s="1241" customFormat="1" ht="20.100000000000001" customHeight="1">
      <c r="A13" s="1491"/>
      <c r="B13" s="1493"/>
      <c r="C13" s="1477"/>
      <c r="D13" s="1472" t="s">
        <v>184</v>
      </c>
      <c r="E13" s="1472">
        <v>40</v>
      </c>
      <c r="F13" s="1466">
        <v>6.25E-2</v>
      </c>
      <c r="G13" s="1473" t="s">
        <v>173</v>
      </c>
      <c r="H13" s="1474"/>
    </row>
    <row r="14" spans="1:11" s="1241" customFormat="1" ht="20.100000000000001" customHeight="1">
      <c r="A14" s="1491"/>
      <c r="B14" s="1481"/>
      <c r="C14" s="1482"/>
      <c r="D14" s="1494" t="s">
        <v>891</v>
      </c>
      <c r="E14" s="1494">
        <v>204</v>
      </c>
      <c r="F14" s="1495">
        <v>0.29166666666666669</v>
      </c>
      <c r="G14" s="1496" t="s">
        <v>173</v>
      </c>
      <c r="H14" s="1497"/>
    </row>
    <row r="15" spans="1:11" s="1241" customFormat="1" ht="20.100000000000001" customHeight="1">
      <c r="A15" s="1491"/>
      <c r="B15" s="1476" t="s">
        <v>185</v>
      </c>
      <c r="C15" s="1471" t="s">
        <v>186</v>
      </c>
      <c r="D15" s="1478" t="s">
        <v>892</v>
      </c>
      <c r="E15" s="574">
        <v>1330</v>
      </c>
      <c r="F15" s="1479" t="s">
        <v>187</v>
      </c>
      <c r="G15" s="1478" t="s">
        <v>173</v>
      </c>
      <c r="H15" s="1497"/>
    </row>
    <row r="16" spans="1:11" s="1241" customFormat="1" ht="19.5" customHeight="1">
      <c r="A16" s="1491"/>
      <c r="B16" s="1481"/>
      <c r="C16" s="1482"/>
      <c r="D16" s="1482"/>
      <c r="E16" s="575"/>
      <c r="F16" s="1479" t="s">
        <v>188</v>
      </c>
      <c r="G16" s="1483"/>
      <c r="H16" s="1498"/>
    </row>
    <row r="17" spans="1:8" s="1241" customFormat="1" ht="33.75" customHeight="1" thickBot="1">
      <c r="A17" s="1499"/>
      <c r="B17" s="1500" t="s">
        <v>189</v>
      </c>
      <c r="C17" s="1501" t="s">
        <v>190</v>
      </c>
      <c r="D17" s="1502" t="s">
        <v>191</v>
      </c>
      <c r="E17" s="10">
        <v>1074</v>
      </c>
      <c r="F17" s="1503" t="s">
        <v>854</v>
      </c>
      <c r="G17" s="1502" t="s">
        <v>173</v>
      </c>
      <c r="H17" s="1504"/>
    </row>
  </sheetData>
  <mergeCells count="22">
    <mergeCell ref="E15:E16"/>
    <mergeCell ref="G15:G16"/>
    <mergeCell ref="A11:A17"/>
    <mergeCell ref="B11:B14"/>
    <mergeCell ref="C12:C14"/>
    <mergeCell ref="B15:B16"/>
    <mergeCell ref="C15:C16"/>
    <mergeCell ref="D15:D16"/>
    <mergeCell ref="A6:A10"/>
    <mergeCell ref="C7:C9"/>
    <mergeCell ref="B8:B9"/>
    <mergeCell ref="D8:D9"/>
    <mergeCell ref="E8:E9"/>
    <mergeCell ref="H8:H9"/>
    <mergeCell ref="A2:C2"/>
    <mergeCell ref="F3:H3"/>
    <mergeCell ref="A4:A5"/>
    <mergeCell ref="B4:B5"/>
    <mergeCell ref="C4:C5"/>
    <mergeCell ref="D4:D5"/>
    <mergeCell ref="G4:G5"/>
    <mergeCell ref="H4:H5"/>
  </mergeCells>
  <phoneticPr fontId="3"/>
  <pageMargins left="0.78740157480314965" right="0.78740157480314965" top="0.98425196850393704" bottom="0.78740157480314965" header="0.51181102362204722" footer="0.51181102362204722"/>
  <pageSetup paperSize="9" scale="77"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FAB5E5-EDFC-4ABF-B5EB-A722F89DB331}">
  <sheetPr>
    <tabColor rgb="FFFFC000"/>
  </sheetPr>
  <dimension ref="A1:Z35"/>
  <sheetViews>
    <sheetView view="pageBreakPreview" zoomScaleNormal="100" zoomScaleSheetLayoutView="100" workbookViewId="0"/>
  </sheetViews>
  <sheetFormatPr defaultRowHeight="14.25"/>
  <cols>
    <col min="1" max="1" width="3.875" style="1338" customWidth="1"/>
    <col min="2" max="2" width="13" style="1338" customWidth="1"/>
    <col min="3" max="16" width="6.125" style="1338" customWidth="1"/>
    <col min="17" max="20" width="6.25" style="1241" customWidth="1"/>
    <col min="21" max="21" width="6.125" style="1241" customWidth="1"/>
    <col min="22" max="22" width="7.875" style="1241" bestFit="1" customWidth="1"/>
    <col min="23" max="23" width="13.125" style="1241" bestFit="1" customWidth="1"/>
    <col min="24" max="24" width="15" style="13" bestFit="1" customWidth="1"/>
    <col min="25" max="25" width="2.5" style="14" customWidth="1"/>
    <col min="26" max="26" width="16" style="13" bestFit="1" customWidth="1"/>
    <col min="27" max="256" width="9" style="1241"/>
    <col min="257" max="257" width="3.875" style="1241" customWidth="1"/>
    <col min="258" max="258" width="13" style="1241" customWidth="1"/>
    <col min="259" max="272" width="6.125" style="1241" customWidth="1"/>
    <col min="273" max="276" width="6.25" style="1241" customWidth="1"/>
    <col min="277" max="277" width="6.125" style="1241" customWidth="1"/>
    <col min="278" max="278" width="7.875" style="1241" bestFit="1" customWidth="1"/>
    <col min="279" max="279" width="13.125" style="1241" bestFit="1" customWidth="1"/>
    <col min="280" max="280" width="15" style="1241" bestFit="1" customWidth="1"/>
    <col min="281" max="281" width="2.5" style="1241" customWidth="1"/>
    <col min="282" max="282" width="16" style="1241" bestFit="1" customWidth="1"/>
    <col min="283" max="512" width="9" style="1241"/>
    <col min="513" max="513" width="3.875" style="1241" customWidth="1"/>
    <col min="514" max="514" width="13" style="1241" customWidth="1"/>
    <col min="515" max="528" width="6.125" style="1241" customWidth="1"/>
    <col min="529" max="532" width="6.25" style="1241" customWidth="1"/>
    <col min="533" max="533" width="6.125" style="1241" customWidth="1"/>
    <col min="534" max="534" width="7.875" style="1241" bestFit="1" customWidth="1"/>
    <col min="535" max="535" width="13.125" style="1241" bestFit="1" customWidth="1"/>
    <col min="536" max="536" width="15" style="1241" bestFit="1" customWidth="1"/>
    <col min="537" max="537" width="2.5" style="1241" customWidth="1"/>
    <col min="538" max="538" width="16" style="1241" bestFit="1" customWidth="1"/>
    <col min="539" max="768" width="9" style="1241"/>
    <col min="769" max="769" width="3.875" style="1241" customWidth="1"/>
    <col min="770" max="770" width="13" style="1241" customWidth="1"/>
    <col min="771" max="784" width="6.125" style="1241" customWidth="1"/>
    <col min="785" max="788" width="6.25" style="1241" customWidth="1"/>
    <col min="789" max="789" width="6.125" style="1241" customWidth="1"/>
    <col min="790" max="790" width="7.875" style="1241" bestFit="1" customWidth="1"/>
    <col min="791" max="791" width="13.125" style="1241" bestFit="1" customWidth="1"/>
    <col min="792" max="792" width="15" style="1241" bestFit="1" customWidth="1"/>
    <col min="793" max="793" width="2.5" style="1241" customWidth="1"/>
    <col min="794" max="794" width="16" style="1241" bestFit="1" customWidth="1"/>
    <col min="795" max="1024" width="9" style="1241"/>
    <col min="1025" max="1025" width="3.875" style="1241" customWidth="1"/>
    <col min="1026" max="1026" width="13" style="1241" customWidth="1"/>
    <col min="1027" max="1040" width="6.125" style="1241" customWidth="1"/>
    <col min="1041" max="1044" width="6.25" style="1241" customWidth="1"/>
    <col min="1045" max="1045" width="6.125" style="1241" customWidth="1"/>
    <col min="1046" max="1046" width="7.875" style="1241" bestFit="1" customWidth="1"/>
    <col min="1047" max="1047" width="13.125" style="1241" bestFit="1" customWidth="1"/>
    <col min="1048" max="1048" width="15" style="1241" bestFit="1" customWidth="1"/>
    <col min="1049" max="1049" width="2.5" style="1241" customWidth="1"/>
    <col min="1050" max="1050" width="16" style="1241" bestFit="1" customWidth="1"/>
    <col min="1051" max="1280" width="9" style="1241"/>
    <col min="1281" max="1281" width="3.875" style="1241" customWidth="1"/>
    <col min="1282" max="1282" width="13" style="1241" customWidth="1"/>
    <col min="1283" max="1296" width="6.125" style="1241" customWidth="1"/>
    <col min="1297" max="1300" width="6.25" style="1241" customWidth="1"/>
    <col min="1301" max="1301" width="6.125" style="1241" customWidth="1"/>
    <col min="1302" max="1302" width="7.875" style="1241" bestFit="1" customWidth="1"/>
    <col min="1303" max="1303" width="13.125" style="1241" bestFit="1" customWidth="1"/>
    <col min="1304" max="1304" width="15" style="1241" bestFit="1" customWidth="1"/>
    <col min="1305" max="1305" width="2.5" style="1241" customWidth="1"/>
    <col min="1306" max="1306" width="16" style="1241" bestFit="1" customWidth="1"/>
    <col min="1307" max="1536" width="9" style="1241"/>
    <col min="1537" max="1537" width="3.875" style="1241" customWidth="1"/>
    <col min="1538" max="1538" width="13" style="1241" customWidth="1"/>
    <col min="1539" max="1552" width="6.125" style="1241" customWidth="1"/>
    <col min="1553" max="1556" width="6.25" style="1241" customWidth="1"/>
    <col min="1557" max="1557" width="6.125" style="1241" customWidth="1"/>
    <col min="1558" max="1558" width="7.875" style="1241" bestFit="1" customWidth="1"/>
    <col min="1559" max="1559" width="13.125" style="1241" bestFit="1" customWidth="1"/>
    <col min="1560" max="1560" width="15" style="1241" bestFit="1" customWidth="1"/>
    <col min="1561" max="1561" width="2.5" style="1241" customWidth="1"/>
    <col min="1562" max="1562" width="16" style="1241" bestFit="1" customWidth="1"/>
    <col min="1563" max="1792" width="9" style="1241"/>
    <col min="1793" max="1793" width="3.875" style="1241" customWidth="1"/>
    <col min="1794" max="1794" width="13" style="1241" customWidth="1"/>
    <col min="1795" max="1808" width="6.125" style="1241" customWidth="1"/>
    <col min="1809" max="1812" width="6.25" style="1241" customWidth="1"/>
    <col min="1813" max="1813" width="6.125" style="1241" customWidth="1"/>
    <col min="1814" max="1814" width="7.875" style="1241" bestFit="1" customWidth="1"/>
    <col min="1815" max="1815" width="13.125" style="1241" bestFit="1" customWidth="1"/>
    <col min="1816" max="1816" width="15" style="1241" bestFit="1" customWidth="1"/>
    <col min="1817" max="1817" width="2.5" style="1241" customWidth="1"/>
    <col min="1818" max="1818" width="16" style="1241" bestFit="1" customWidth="1"/>
    <col min="1819" max="2048" width="9" style="1241"/>
    <col min="2049" max="2049" width="3.875" style="1241" customWidth="1"/>
    <col min="2050" max="2050" width="13" style="1241" customWidth="1"/>
    <col min="2051" max="2064" width="6.125" style="1241" customWidth="1"/>
    <col min="2065" max="2068" width="6.25" style="1241" customWidth="1"/>
    <col min="2069" max="2069" width="6.125" style="1241" customWidth="1"/>
    <col min="2070" max="2070" width="7.875" style="1241" bestFit="1" customWidth="1"/>
    <col min="2071" max="2071" width="13.125" style="1241" bestFit="1" customWidth="1"/>
    <col min="2072" max="2072" width="15" style="1241" bestFit="1" customWidth="1"/>
    <col min="2073" max="2073" width="2.5" style="1241" customWidth="1"/>
    <col min="2074" max="2074" width="16" style="1241" bestFit="1" customWidth="1"/>
    <col min="2075" max="2304" width="9" style="1241"/>
    <col min="2305" max="2305" width="3.875" style="1241" customWidth="1"/>
    <col min="2306" max="2306" width="13" style="1241" customWidth="1"/>
    <col min="2307" max="2320" width="6.125" style="1241" customWidth="1"/>
    <col min="2321" max="2324" width="6.25" style="1241" customWidth="1"/>
    <col min="2325" max="2325" width="6.125" style="1241" customWidth="1"/>
    <col min="2326" max="2326" width="7.875" style="1241" bestFit="1" customWidth="1"/>
    <col min="2327" max="2327" width="13.125" style="1241" bestFit="1" customWidth="1"/>
    <col min="2328" max="2328" width="15" style="1241" bestFit="1" customWidth="1"/>
    <col min="2329" max="2329" width="2.5" style="1241" customWidth="1"/>
    <col min="2330" max="2330" width="16" style="1241" bestFit="1" customWidth="1"/>
    <col min="2331" max="2560" width="9" style="1241"/>
    <col min="2561" max="2561" width="3.875" style="1241" customWidth="1"/>
    <col min="2562" max="2562" width="13" style="1241" customWidth="1"/>
    <col min="2563" max="2576" width="6.125" style="1241" customWidth="1"/>
    <col min="2577" max="2580" width="6.25" style="1241" customWidth="1"/>
    <col min="2581" max="2581" width="6.125" style="1241" customWidth="1"/>
    <col min="2582" max="2582" width="7.875" style="1241" bestFit="1" customWidth="1"/>
    <col min="2583" max="2583" width="13.125" style="1241" bestFit="1" customWidth="1"/>
    <col min="2584" max="2584" width="15" style="1241" bestFit="1" customWidth="1"/>
    <col min="2585" max="2585" width="2.5" style="1241" customWidth="1"/>
    <col min="2586" max="2586" width="16" style="1241" bestFit="1" customWidth="1"/>
    <col min="2587" max="2816" width="9" style="1241"/>
    <col min="2817" max="2817" width="3.875" style="1241" customWidth="1"/>
    <col min="2818" max="2818" width="13" style="1241" customWidth="1"/>
    <col min="2819" max="2832" width="6.125" style="1241" customWidth="1"/>
    <col min="2833" max="2836" width="6.25" style="1241" customWidth="1"/>
    <col min="2837" max="2837" width="6.125" style="1241" customWidth="1"/>
    <col min="2838" max="2838" width="7.875" style="1241" bestFit="1" customWidth="1"/>
    <col min="2839" max="2839" width="13.125" style="1241" bestFit="1" customWidth="1"/>
    <col min="2840" max="2840" width="15" style="1241" bestFit="1" customWidth="1"/>
    <col min="2841" max="2841" width="2.5" style="1241" customWidth="1"/>
    <col min="2842" max="2842" width="16" style="1241" bestFit="1" customWidth="1"/>
    <col min="2843" max="3072" width="9" style="1241"/>
    <col min="3073" max="3073" width="3.875" style="1241" customWidth="1"/>
    <col min="3074" max="3074" width="13" style="1241" customWidth="1"/>
    <col min="3075" max="3088" width="6.125" style="1241" customWidth="1"/>
    <col min="3089" max="3092" width="6.25" style="1241" customWidth="1"/>
    <col min="3093" max="3093" width="6.125" style="1241" customWidth="1"/>
    <col min="3094" max="3094" width="7.875" style="1241" bestFit="1" customWidth="1"/>
    <col min="3095" max="3095" width="13.125" style="1241" bestFit="1" customWidth="1"/>
    <col min="3096" max="3096" width="15" style="1241" bestFit="1" customWidth="1"/>
    <col min="3097" max="3097" width="2.5" style="1241" customWidth="1"/>
    <col min="3098" max="3098" width="16" style="1241" bestFit="1" customWidth="1"/>
    <col min="3099" max="3328" width="9" style="1241"/>
    <col min="3329" max="3329" width="3.875" style="1241" customWidth="1"/>
    <col min="3330" max="3330" width="13" style="1241" customWidth="1"/>
    <col min="3331" max="3344" width="6.125" style="1241" customWidth="1"/>
    <col min="3345" max="3348" width="6.25" style="1241" customWidth="1"/>
    <col min="3349" max="3349" width="6.125" style="1241" customWidth="1"/>
    <col min="3350" max="3350" width="7.875" style="1241" bestFit="1" customWidth="1"/>
    <col min="3351" max="3351" width="13.125" style="1241" bestFit="1" customWidth="1"/>
    <col min="3352" max="3352" width="15" style="1241" bestFit="1" customWidth="1"/>
    <col min="3353" max="3353" width="2.5" style="1241" customWidth="1"/>
    <col min="3354" max="3354" width="16" style="1241" bestFit="1" customWidth="1"/>
    <col min="3355" max="3584" width="9" style="1241"/>
    <col min="3585" max="3585" width="3.875" style="1241" customWidth="1"/>
    <col min="3586" max="3586" width="13" style="1241" customWidth="1"/>
    <col min="3587" max="3600" width="6.125" style="1241" customWidth="1"/>
    <col min="3601" max="3604" width="6.25" style="1241" customWidth="1"/>
    <col min="3605" max="3605" width="6.125" style="1241" customWidth="1"/>
    <col min="3606" max="3606" width="7.875" style="1241" bestFit="1" customWidth="1"/>
    <col min="3607" max="3607" width="13.125" style="1241" bestFit="1" customWidth="1"/>
    <col min="3608" max="3608" width="15" style="1241" bestFit="1" customWidth="1"/>
    <col min="3609" max="3609" width="2.5" style="1241" customWidth="1"/>
    <col min="3610" max="3610" width="16" style="1241" bestFit="1" customWidth="1"/>
    <col min="3611" max="3840" width="9" style="1241"/>
    <col min="3841" max="3841" width="3.875" style="1241" customWidth="1"/>
    <col min="3842" max="3842" width="13" style="1241" customWidth="1"/>
    <col min="3843" max="3856" width="6.125" style="1241" customWidth="1"/>
    <col min="3857" max="3860" width="6.25" style="1241" customWidth="1"/>
    <col min="3861" max="3861" width="6.125" style="1241" customWidth="1"/>
    <col min="3862" max="3862" width="7.875" style="1241" bestFit="1" customWidth="1"/>
    <col min="3863" max="3863" width="13.125" style="1241" bestFit="1" customWidth="1"/>
    <col min="3864" max="3864" width="15" style="1241" bestFit="1" customWidth="1"/>
    <col min="3865" max="3865" width="2.5" style="1241" customWidth="1"/>
    <col min="3866" max="3866" width="16" style="1241" bestFit="1" customWidth="1"/>
    <col min="3867" max="4096" width="9" style="1241"/>
    <col min="4097" max="4097" width="3.875" style="1241" customWidth="1"/>
    <col min="4098" max="4098" width="13" style="1241" customWidth="1"/>
    <col min="4099" max="4112" width="6.125" style="1241" customWidth="1"/>
    <col min="4113" max="4116" width="6.25" style="1241" customWidth="1"/>
    <col min="4117" max="4117" width="6.125" style="1241" customWidth="1"/>
    <col min="4118" max="4118" width="7.875" style="1241" bestFit="1" customWidth="1"/>
    <col min="4119" max="4119" width="13.125" style="1241" bestFit="1" customWidth="1"/>
    <col min="4120" max="4120" width="15" style="1241" bestFit="1" customWidth="1"/>
    <col min="4121" max="4121" width="2.5" style="1241" customWidth="1"/>
    <col min="4122" max="4122" width="16" style="1241" bestFit="1" customWidth="1"/>
    <col min="4123" max="4352" width="9" style="1241"/>
    <col min="4353" max="4353" width="3.875" style="1241" customWidth="1"/>
    <col min="4354" max="4354" width="13" style="1241" customWidth="1"/>
    <col min="4355" max="4368" width="6.125" style="1241" customWidth="1"/>
    <col min="4369" max="4372" width="6.25" style="1241" customWidth="1"/>
    <col min="4373" max="4373" width="6.125" style="1241" customWidth="1"/>
    <col min="4374" max="4374" width="7.875" style="1241" bestFit="1" customWidth="1"/>
    <col min="4375" max="4375" width="13.125" style="1241" bestFit="1" customWidth="1"/>
    <col min="4376" max="4376" width="15" style="1241" bestFit="1" customWidth="1"/>
    <col min="4377" max="4377" width="2.5" style="1241" customWidth="1"/>
    <col min="4378" max="4378" width="16" style="1241" bestFit="1" customWidth="1"/>
    <col min="4379" max="4608" width="9" style="1241"/>
    <col min="4609" max="4609" width="3.875" style="1241" customWidth="1"/>
    <col min="4610" max="4610" width="13" style="1241" customWidth="1"/>
    <col min="4611" max="4624" width="6.125" style="1241" customWidth="1"/>
    <col min="4625" max="4628" width="6.25" style="1241" customWidth="1"/>
    <col min="4629" max="4629" width="6.125" style="1241" customWidth="1"/>
    <col min="4630" max="4630" width="7.875" style="1241" bestFit="1" customWidth="1"/>
    <col min="4631" max="4631" width="13.125" style="1241" bestFit="1" customWidth="1"/>
    <col min="4632" max="4632" width="15" style="1241" bestFit="1" customWidth="1"/>
    <col min="4633" max="4633" width="2.5" style="1241" customWidth="1"/>
    <col min="4634" max="4634" width="16" style="1241" bestFit="1" customWidth="1"/>
    <col min="4635" max="4864" width="9" style="1241"/>
    <col min="4865" max="4865" width="3.875" style="1241" customWidth="1"/>
    <col min="4866" max="4866" width="13" style="1241" customWidth="1"/>
    <col min="4867" max="4880" width="6.125" style="1241" customWidth="1"/>
    <col min="4881" max="4884" width="6.25" style="1241" customWidth="1"/>
    <col min="4885" max="4885" width="6.125" style="1241" customWidth="1"/>
    <col min="4886" max="4886" width="7.875" style="1241" bestFit="1" customWidth="1"/>
    <col min="4887" max="4887" width="13.125" style="1241" bestFit="1" customWidth="1"/>
    <col min="4888" max="4888" width="15" style="1241" bestFit="1" customWidth="1"/>
    <col min="4889" max="4889" width="2.5" style="1241" customWidth="1"/>
    <col min="4890" max="4890" width="16" style="1241" bestFit="1" customWidth="1"/>
    <col min="4891" max="5120" width="9" style="1241"/>
    <col min="5121" max="5121" width="3.875" style="1241" customWidth="1"/>
    <col min="5122" max="5122" width="13" style="1241" customWidth="1"/>
    <col min="5123" max="5136" width="6.125" style="1241" customWidth="1"/>
    <col min="5137" max="5140" width="6.25" style="1241" customWidth="1"/>
    <col min="5141" max="5141" width="6.125" style="1241" customWidth="1"/>
    <col min="5142" max="5142" width="7.875" style="1241" bestFit="1" customWidth="1"/>
    <col min="5143" max="5143" width="13.125" style="1241" bestFit="1" customWidth="1"/>
    <col min="5144" max="5144" width="15" style="1241" bestFit="1" customWidth="1"/>
    <col min="5145" max="5145" width="2.5" style="1241" customWidth="1"/>
    <col min="5146" max="5146" width="16" style="1241" bestFit="1" customWidth="1"/>
    <col min="5147" max="5376" width="9" style="1241"/>
    <col min="5377" max="5377" width="3.875" style="1241" customWidth="1"/>
    <col min="5378" max="5378" width="13" style="1241" customWidth="1"/>
    <col min="5379" max="5392" width="6.125" style="1241" customWidth="1"/>
    <col min="5393" max="5396" width="6.25" style="1241" customWidth="1"/>
    <col min="5397" max="5397" width="6.125" style="1241" customWidth="1"/>
    <col min="5398" max="5398" width="7.875" style="1241" bestFit="1" customWidth="1"/>
    <col min="5399" max="5399" width="13.125" style="1241" bestFit="1" customWidth="1"/>
    <col min="5400" max="5400" width="15" style="1241" bestFit="1" customWidth="1"/>
    <col min="5401" max="5401" width="2.5" style="1241" customWidth="1"/>
    <col min="5402" max="5402" width="16" style="1241" bestFit="1" customWidth="1"/>
    <col min="5403" max="5632" width="9" style="1241"/>
    <col min="5633" max="5633" width="3.875" style="1241" customWidth="1"/>
    <col min="5634" max="5634" width="13" style="1241" customWidth="1"/>
    <col min="5635" max="5648" width="6.125" style="1241" customWidth="1"/>
    <col min="5649" max="5652" width="6.25" style="1241" customWidth="1"/>
    <col min="5653" max="5653" width="6.125" style="1241" customWidth="1"/>
    <col min="5654" max="5654" width="7.875" style="1241" bestFit="1" customWidth="1"/>
    <col min="5655" max="5655" width="13.125" style="1241" bestFit="1" customWidth="1"/>
    <col min="5656" max="5656" width="15" style="1241" bestFit="1" customWidth="1"/>
    <col min="5657" max="5657" width="2.5" style="1241" customWidth="1"/>
    <col min="5658" max="5658" width="16" style="1241" bestFit="1" customWidth="1"/>
    <col min="5659" max="5888" width="9" style="1241"/>
    <col min="5889" max="5889" width="3.875" style="1241" customWidth="1"/>
    <col min="5890" max="5890" width="13" style="1241" customWidth="1"/>
    <col min="5891" max="5904" width="6.125" style="1241" customWidth="1"/>
    <col min="5905" max="5908" width="6.25" style="1241" customWidth="1"/>
    <col min="5909" max="5909" width="6.125" style="1241" customWidth="1"/>
    <col min="5910" max="5910" width="7.875" style="1241" bestFit="1" customWidth="1"/>
    <col min="5911" max="5911" width="13.125" style="1241" bestFit="1" customWidth="1"/>
    <col min="5912" max="5912" width="15" style="1241" bestFit="1" customWidth="1"/>
    <col min="5913" max="5913" width="2.5" style="1241" customWidth="1"/>
    <col min="5914" max="5914" width="16" style="1241" bestFit="1" customWidth="1"/>
    <col min="5915" max="6144" width="9" style="1241"/>
    <col min="6145" max="6145" width="3.875" style="1241" customWidth="1"/>
    <col min="6146" max="6146" width="13" style="1241" customWidth="1"/>
    <col min="6147" max="6160" width="6.125" style="1241" customWidth="1"/>
    <col min="6161" max="6164" width="6.25" style="1241" customWidth="1"/>
    <col min="6165" max="6165" width="6.125" style="1241" customWidth="1"/>
    <col min="6166" max="6166" width="7.875" style="1241" bestFit="1" customWidth="1"/>
    <col min="6167" max="6167" width="13.125" style="1241" bestFit="1" customWidth="1"/>
    <col min="6168" max="6168" width="15" style="1241" bestFit="1" customWidth="1"/>
    <col min="6169" max="6169" width="2.5" style="1241" customWidth="1"/>
    <col min="6170" max="6170" width="16" style="1241" bestFit="1" customWidth="1"/>
    <col min="6171" max="6400" width="9" style="1241"/>
    <col min="6401" max="6401" width="3.875" style="1241" customWidth="1"/>
    <col min="6402" max="6402" width="13" style="1241" customWidth="1"/>
    <col min="6403" max="6416" width="6.125" style="1241" customWidth="1"/>
    <col min="6417" max="6420" width="6.25" style="1241" customWidth="1"/>
    <col min="6421" max="6421" width="6.125" style="1241" customWidth="1"/>
    <col min="6422" max="6422" width="7.875" style="1241" bestFit="1" customWidth="1"/>
    <col min="6423" max="6423" width="13.125" style="1241" bestFit="1" customWidth="1"/>
    <col min="6424" max="6424" width="15" style="1241" bestFit="1" customWidth="1"/>
    <col min="6425" max="6425" width="2.5" style="1241" customWidth="1"/>
    <col min="6426" max="6426" width="16" style="1241" bestFit="1" customWidth="1"/>
    <col min="6427" max="6656" width="9" style="1241"/>
    <col min="6657" max="6657" width="3.875" style="1241" customWidth="1"/>
    <col min="6658" max="6658" width="13" style="1241" customWidth="1"/>
    <col min="6659" max="6672" width="6.125" style="1241" customWidth="1"/>
    <col min="6673" max="6676" width="6.25" style="1241" customWidth="1"/>
    <col min="6677" max="6677" width="6.125" style="1241" customWidth="1"/>
    <col min="6678" max="6678" width="7.875" style="1241" bestFit="1" customWidth="1"/>
    <col min="6679" max="6679" width="13.125" style="1241" bestFit="1" customWidth="1"/>
    <col min="6680" max="6680" width="15" style="1241" bestFit="1" customWidth="1"/>
    <col min="6681" max="6681" width="2.5" style="1241" customWidth="1"/>
    <col min="6682" max="6682" width="16" style="1241" bestFit="1" customWidth="1"/>
    <col min="6683" max="6912" width="9" style="1241"/>
    <col min="6913" max="6913" width="3.875" style="1241" customWidth="1"/>
    <col min="6914" max="6914" width="13" style="1241" customWidth="1"/>
    <col min="6915" max="6928" width="6.125" style="1241" customWidth="1"/>
    <col min="6929" max="6932" width="6.25" style="1241" customWidth="1"/>
    <col min="6933" max="6933" width="6.125" style="1241" customWidth="1"/>
    <col min="6934" max="6934" width="7.875" style="1241" bestFit="1" customWidth="1"/>
    <col min="6935" max="6935" width="13.125" style="1241" bestFit="1" customWidth="1"/>
    <col min="6936" max="6936" width="15" style="1241" bestFit="1" customWidth="1"/>
    <col min="6937" max="6937" width="2.5" style="1241" customWidth="1"/>
    <col min="6938" max="6938" width="16" style="1241" bestFit="1" customWidth="1"/>
    <col min="6939" max="7168" width="9" style="1241"/>
    <col min="7169" max="7169" width="3.875" style="1241" customWidth="1"/>
    <col min="7170" max="7170" width="13" style="1241" customWidth="1"/>
    <col min="7171" max="7184" width="6.125" style="1241" customWidth="1"/>
    <col min="7185" max="7188" width="6.25" style="1241" customWidth="1"/>
    <col min="7189" max="7189" width="6.125" style="1241" customWidth="1"/>
    <col min="7190" max="7190" width="7.875" style="1241" bestFit="1" customWidth="1"/>
    <col min="7191" max="7191" width="13.125" style="1241" bestFit="1" customWidth="1"/>
    <col min="7192" max="7192" width="15" style="1241" bestFit="1" customWidth="1"/>
    <col min="7193" max="7193" width="2.5" style="1241" customWidth="1"/>
    <col min="7194" max="7194" width="16" style="1241" bestFit="1" customWidth="1"/>
    <col min="7195" max="7424" width="9" style="1241"/>
    <col min="7425" max="7425" width="3.875" style="1241" customWidth="1"/>
    <col min="7426" max="7426" width="13" style="1241" customWidth="1"/>
    <col min="7427" max="7440" width="6.125" style="1241" customWidth="1"/>
    <col min="7441" max="7444" width="6.25" style="1241" customWidth="1"/>
    <col min="7445" max="7445" width="6.125" style="1241" customWidth="1"/>
    <col min="7446" max="7446" width="7.875" style="1241" bestFit="1" customWidth="1"/>
    <col min="7447" max="7447" width="13.125" style="1241" bestFit="1" customWidth="1"/>
    <col min="7448" max="7448" width="15" style="1241" bestFit="1" customWidth="1"/>
    <col min="7449" max="7449" width="2.5" style="1241" customWidth="1"/>
    <col min="7450" max="7450" width="16" style="1241" bestFit="1" customWidth="1"/>
    <col min="7451" max="7680" width="9" style="1241"/>
    <col min="7681" max="7681" width="3.875" style="1241" customWidth="1"/>
    <col min="7682" max="7682" width="13" style="1241" customWidth="1"/>
    <col min="7683" max="7696" width="6.125" style="1241" customWidth="1"/>
    <col min="7697" max="7700" width="6.25" style="1241" customWidth="1"/>
    <col min="7701" max="7701" width="6.125" style="1241" customWidth="1"/>
    <col min="7702" max="7702" width="7.875" style="1241" bestFit="1" customWidth="1"/>
    <col min="7703" max="7703" width="13.125" style="1241" bestFit="1" customWidth="1"/>
    <col min="7704" max="7704" width="15" style="1241" bestFit="1" customWidth="1"/>
    <col min="7705" max="7705" width="2.5" style="1241" customWidth="1"/>
    <col min="7706" max="7706" width="16" style="1241" bestFit="1" customWidth="1"/>
    <col min="7707" max="7936" width="9" style="1241"/>
    <col min="7937" max="7937" width="3.875" style="1241" customWidth="1"/>
    <col min="7938" max="7938" width="13" style="1241" customWidth="1"/>
    <col min="7939" max="7952" width="6.125" style="1241" customWidth="1"/>
    <col min="7953" max="7956" width="6.25" style="1241" customWidth="1"/>
    <col min="7957" max="7957" width="6.125" style="1241" customWidth="1"/>
    <col min="7958" max="7958" width="7.875" style="1241" bestFit="1" customWidth="1"/>
    <col min="7959" max="7959" width="13.125" style="1241" bestFit="1" customWidth="1"/>
    <col min="7960" max="7960" width="15" style="1241" bestFit="1" customWidth="1"/>
    <col min="7961" max="7961" width="2.5" style="1241" customWidth="1"/>
    <col min="7962" max="7962" width="16" style="1241" bestFit="1" customWidth="1"/>
    <col min="7963" max="8192" width="9" style="1241"/>
    <col min="8193" max="8193" width="3.875" style="1241" customWidth="1"/>
    <col min="8194" max="8194" width="13" style="1241" customWidth="1"/>
    <col min="8195" max="8208" width="6.125" style="1241" customWidth="1"/>
    <col min="8209" max="8212" width="6.25" style="1241" customWidth="1"/>
    <col min="8213" max="8213" width="6.125" style="1241" customWidth="1"/>
    <col min="8214" max="8214" width="7.875" style="1241" bestFit="1" customWidth="1"/>
    <col min="8215" max="8215" width="13.125" style="1241" bestFit="1" customWidth="1"/>
    <col min="8216" max="8216" width="15" style="1241" bestFit="1" customWidth="1"/>
    <col min="8217" max="8217" width="2.5" style="1241" customWidth="1"/>
    <col min="8218" max="8218" width="16" style="1241" bestFit="1" customWidth="1"/>
    <col min="8219" max="8448" width="9" style="1241"/>
    <col min="8449" max="8449" width="3.875" style="1241" customWidth="1"/>
    <col min="8450" max="8450" width="13" style="1241" customWidth="1"/>
    <col min="8451" max="8464" width="6.125" style="1241" customWidth="1"/>
    <col min="8465" max="8468" width="6.25" style="1241" customWidth="1"/>
    <col min="8469" max="8469" width="6.125" style="1241" customWidth="1"/>
    <col min="8470" max="8470" width="7.875" style="1241" bestFit="1" customWidth="1"/>
    <col min="8471" max="8471" width="13.125" style="1241" bestFit="1" customWidth="1"/>
    <col min="8472" max="8472" width="15" style="1241" bestFit="1" customWidth="1"/>
    <col min="8473" max="8473" width="2.5" style="1241" customWidth="1"/>
    <col min="8474" max="8474" width="16" style="1241" bestFit="1" customWidth="1"/>
    <col min="8475" max="8704" width="9" style="1241"/>
    <col min="8705" max="8705" width="3.875" style="1241" customWidth="1"/>
    <col min="8706" max="8706" width="13" style="1241" customWidth="1"/>
    <col min="8707" max="8720" width="6.125" style="1241" customWidth="1"/>
    <col min="8721" max="8724" width="6.25" style="1241" customWidth="1"/>
    <col min="8725" max="8725" width="6.125" style="1241" customWidth="1"/>
    <col min="8726" max="8726" width="7.875" style="1241" bestFit="1" customWidth="1"/>
    <col min="8727" max="8727" width="13.125" style="1241" bestFit="1" customWidth="1"/>
    <col min="8728" max="8728" width="15" style="1241" bestFit="1" customWidth="1"/>
    <col min="8729" max="8729" width="2.5" style="1241" customWidth="1"/>
    <col min="8730" max="8730" width="16" style="1241" bestFit="1" customWidth="1"/>
    <col min="8731" max="8960" width="9" style="1241"/>
    <col min="8961" max="8961" width="3.875" style="1241" customWidth="1"/>
    <col min="8962" max="8962" width="13" style="1241" customWidth="1"/>
    <col min="8963" max="8976" width="6.125" style="1241" customWidth="1"/>
    <col min="8977" max="8980" width="6.25" style="1241" customWidth="1"/>
    <col min="8981" max="8981" width="6.125" style="1241" customWidth="1"/>
    <col min="8982" max="8982" width="7.875" style="1241" bestFit="1" customWidth="1"/>
    <col min="8983" max="8983" width="13.125" style="1241" bestFit="1" customWidth="1"/>
    <col min="8984" max="8984" width="15" style="1241" bestFit="1" customWidth="1"/>
    <col min="8985" max="8985" width="2.5" style="1241" customWidth="1"/>
    <col min="8986" max="8986" width="16" style="1241" bestFit="1" customWidth="1"/>
    <col min="8987" max="9216" width="9" style="1241"/>
    <col min="9217" max="9217" width="3.875" style="1241" customWidth="1"/>
    <col min="9218" max="9218" width="13" style="1241" customWidth="1"/>
    <col min="9219" max="9232" width="6.125" style="1241" customWidth="1"/>
    <col min="9233" max="9236" width="6.25" style="1241" customWidth="1"/>
    <col min="9237" max="9237" width="6.125" style="1241" customWidth="1"/>
    <col min="9238" max="9238" width="7.875" style="1241" bestFit="1" customWidth="1"/>
    <col min="9239" max="9239" width="13.125" style="1241" bestFit="1" customWidth="1"/>
    <col min="9240" max="9240" width="15" style="1241" bestFit="1" customWidth="1"/>
    <col min="9241" max="9241" width="2.5" style="1241" customWidth="1"/>
    <col min="9242" max="9242" width="16" style="1241" bestFit="1" customWidth="1"/>
    <col min="9243" max="9472" width="9" style="1241"/>
    <col min="9473" max="9473" width="3.875" style="1241" customWidth="1"/>
    <col min="9474" max="9474" width="13" style="1241" customWidth="1"/>
    <col min="9475" max="9488" width="6.125" style="1241" customWidth="1"/>
    <col min="9489" max="9492" width="6.25" style="1241" customWidth="1"/>
    <col min="9493" max="9493" width="6.125" style="1241" customWidth="1"/>
    <col min="9494" max="9494" width="7.875" style="1241" bestFit="1" customWidth="1"/>
    <col min="9495" max="9495" width="13.125" style="1241" bestFit="1" customWidth="1"/>
    <col min="9496" max="9496" width="15" style="1241" bestFit="1" customWidth="1"/>
    <col min="9497" max="9497" width="2.5" style="1241" customWidth="1"/>
    <col min="9498" max="9498" width="16" style="1241" bestFit="1" customWidth="1"/>
    <col min="9499" max="9728" width="9" style="1241"/>
    <col min="9729" max="9729" width="3.875" style="1241" customWidth="1"/>
    <col min="9730" max="9730" width="13" style="1241" customWidth="1"/>
    <col min="9731" max="9744" width="6.125" style="1241" customWidth="1"/>
    <col min="9745" max="9748" width="6.25" style="1241" customWidth="1"/>
    <col min="9749" max="9749" width="6.125" style="1241" customWidth="1"/>
    <col min="9750" max="9750" width="7.875" style="1241" bestFit="1" customWidth="1"/>
    <col min="9751" max="9751" width="13.125" style="1241" bestFit="1" customWidth="1"/>
    <col min="9752" max="9752" width="15" style="1241" bestFit="1" customWidth="1"/>
    <col min="9753" max="9753" width="2.5" style="1241" customWidth="1"/>
    <col min="9754" max="9754" width="16" style="1241" bestFit="1" customWidth="1"/>
    <col min="9755" max="9984" width="9" style="1241"/>
    <col min="9985" max="9985" width="3.875" style="1241" customWidth="1"/>
    <col min="9986" max="9986" width="13" style="1241" customWidth="1"/>
    <col min="9987" max="10000" width="6.125" style="1241" customWidth="1"/>
    <col min="10001" max="10004" width="6.25" style="1241" customWidth="1"/>
    <col min="10005" max="10005" width="6.125" style="1241" customWidth="1"/>
    <col min="10006" max="10006" width="7.875" style="1241" bestFit="1" customWidth="1"/>
    <col min="10007" max="10007" width="13.125" style="1241" bestFit="1" customWidth="1"/>
    <col min="10008" max="10008" width="15" style="1241" bestFit="1" customWidth="1"/>
    <col min="10009" max="10009" width="2.5" style="1241" customWidth="1"/>
    <col min="10010" max="10010" width="16" style="1241" bestFit="1" customWidth="1"/>
    <col min="10011" max="10240" width="9" style="1241"/>
    <col min="10241" max="10241" width="3.875" style="1241" customWidth="1"/>
    <col min="10242" max="10242" width="13" style="1241" customWidth="1"/>
    <col min="10243" max="10256" width="6.125" style="1241" customWidth="1"/>
    <col min="10257" max="10260" width="6.25" style="1241" customWidth="1"/>
    <col min="10261" max="10261" width="6.125" style="1241" customWidth="1"/>
    <col min="10262" max="10262" width="7.875" style="1241" bestFit="1" customWidth="1"/>
    <col min="10263" max="10263" width="13.125" style="1241" bestFit="1" customWidth="1"/>
    <col min="10264" max="10264" width="15" style="1241" bestFit="1" customWidth="1"/>
    <col min="10265" max="10265" width="2.5" style="1241" customWidth="1"/>
    <col min="10266" max="10266" width="16" style="1241" bestFit="1" customWidth="1"/>
    <col min="10267" max="10496" width="9" style="1241"/>
    <col min="10497" max="10497" width="3.875" style="1241" customWidth="1"/>
    <col min="10498" max="10498" width="13" style="1241" customWidth="1"/>
    <col min="10499" max="10512" width="6.125" style="1241" customWidth="1"/>
    <col min="10513" max="10516" width="6.25" style="1241" customWidth="1"/>
    <col min="10517" max="10517" width="6.125" style="1241" customWidth="1"/>
    <col min="10518" max="10518" width="7.875" style="1241" bestFit="1" customWidth="1"/>
    <col min="10519" max="10519" width="13.125" style="1241" bestFit="1" customWidth="1"/>
    <col min="10520" max="10520" width="15" style="1241" bestFit="1" customWidth="1"/>
    <col min="10521" max="10521" width="2.5" style="1241" customWidth="1"/>
    <col min="10522" max="10522" width="16" style="1241" bestFit="1" customWidth="1"/>
    <col min="10523" max="10752" width="9" style="1241"/>
    <col min="10753" max="10753" width="3.875" style="1241" customWidth="1"/>
    <col min="10754" max="10754" width="13" style="1241" customWidth="1"/>
    <col min="10755" max="10768" width="6.125" style="1241" customWidth="1"/>
    <col min="10769" max="10772" width="6.25" style="1241" customWidth="1"/>
    <col min="10773" max="10773" width="6.125" style="1241" customWidth="1"/>
    <col min="10774" max="10774" width="7.875" style="1241" bestFit="1" customWidth="1"/>
    <col min="10775" max="10775" width="13.125" style="1241" bestFit="1" customWidth="1"/>
    <col min="10776" max="10776" width="15" style="1241" bestFit="1" customWidth="1"/>
    <col min="10777" max="10777" width="2.5" style="1241" customWidth="1"/>
    <col min="10778" max="10778" width="16" style="1241" bestFit="1" customWidth="1"/>
    <col min="10779" max="11008" width="9" style="1241"/>
    <col min="11009" max="11009" width="3.875" style="1241" customWidth="1"/>
    <col min="11010" max="11010" width="13" style="1241" customWidth="1"/>
    <col min="11011" max="11024" width="6.125" style="1241" customWidth="1"/>
    <col min="11025" max="11028" width="6.25" style="1241" customWidth="1"/>
    <col min="11029" max="11029" width="6.125" style="1241" customWidth="1"/>
    <col min="11030" max="11030" width="7.875" style="1241" bestFit="1" customWidth="1"/>
    <col min="11031" max="11031" width="13.125" style="1241" bestFit="1" customWidth="1"/>
    <col min="11032" max="11032" width="15" style="1241" bestFit="1" customWidth="1"/>
    <col min="11033" max="11033" width="2.5" style="1241" customWidth="1"/>
    <col min="11034" max="11034" width="16" style="1241" bestFit="1" customWidth="1"/>
    <col min="11035" max="11264" width="9" style="1241"/>
    <col min="11265" max="11265" width="3.875" style="1241" customWidth="1"/>
    <col min="11266" max="11266" width="13" style="1241" customWidth="1"/>
    <col min="11267" max="11280" width="6.125" style="1241" customWidth="1"/>
    <col min="11281" max="11284" width="6.25" style="1241" customWidth="1"/>
    <col min="11285" max="11285" width="6.125" style="1241" customWidth="1"/>
    <col min="11286" max="11286" width="7.875" style="1241" bestFit="1" customWidth="1"/>
    <col min="11287" max="11287" width="13.125" style="1241" bestFit="1" customWidth="1"/>
    <col min="11288" max="11288" width="15" style="1241" bestFit="1" customWidth="1"/>
    <col min="11289" max="11289" width="2.5" style="1241" customWidth="1"/>
    <col min="11290" max="11290" width="16" style="1241" bestFit="1" customWidth="1"/>
    <col min="11291" max="11520" width="9" style="1241"/>
    <col min="11521" max="11521" width="3.875" style="1241" customWidth="1"/>
    <col min="11522" max="11522" width="13" style="1241" customWidth="1"/>
    <col min="11523" max="11536" width="6.125" style="1241" customWidth="1"/>
    <col min="11537" max="11540" width="6.25" style="1241" customWidth="1"/>
    <col min="11541" max="11541" width="6.125" style="1241" customWidth="1"/>
    <col min="11542" max="11542" width="7.875" style="1241" bestFit="1" customWidth="1"/>
    <col min="11543" max="11543" width="13.125" style="1241" bestFit="1" customWidth="1"/>
    <col min="11544" max="11544" width="15" style="1241" bestFit="1" customWidth="1"/>
    <col min="11545" max="11545" width="2.5" style="1241" customWidth="1"/>
    <col min="11546" max="11546" width="16" style="1241" bestFit="1" customWidth="1"/>
    <col min="11547" max="11776" width="9" style="1241"/>
    <col min="11777" max="11777" width="3.875" style="1241" customWidth="1"/>
    <col min="11778" max="11778" width="13" style="1241" customWidth="1"/>
    <col min="11779" max="11792" width="6.125" style="1241" customWidth="1"/>
    <col min="11793" max="11796" width="6.25" style="1241" customWidth="1"/>
    <col min="11797" max="11797" width="6.125" style="1241" customWidth="1"/>
    <col min="11798" max="11798" width="7.875" style="1241" bestFit="1" customWidth="1"/>
    <col min="11799" max="11799" width="13.125" style="1241" bestFit="1" customWidth="1"/>
    <col min="11800" max="11800" width="15" style="1241" bestFit="1" customWidth="1"/>
    <col min="11801" max="11801" width="2.5" style="1241" customWidth="1"/>
    <col min="11802" max="11802" width="16" style="1241" bestFit="1" customWidth="1"/>
    <col min="11803" max="12032" width="9" style="1241"/>
    <col min="12033" max="12033" width="3.875" style="1241" customWidth="1"/>
    <col min="12034" max="12034" width="13" style="1241" customWidth="1"/>
    <col min="12035" max="12048" width="6.125" style="1241" customWidth="1"/>
    <col min="12049" max="12052" width="6.25" style="1241" customWidth="1"/>
    <col min="12053" max="12053" width="6.125" style="1241" customWidth="1"/>
    <col min="12054" max="12054" width="7.875" style="1241" bestFit="1" customWidth="1"/>
    <col min="12055" max="12055" width="13.125" style="1241" bestFit="1" customWidth="1"/>
    <col min="12056" max="12056" width="15" style="1241" bestFit="1" customWidth="1"/>
    <col min="12057" max="12057" width="2.5" style="1241" customWidth="1"/>
    <col min="12058" max="12058" width="16" style="1241" bestFit="1" customWidth="1"/>
    <col min="12059" max="12288" width="9" style="1241"/>
    <col min="12289" max="12289" width="3.875" style="1241" customWidth="1"/>
    <col min="12290" max="12290" width="13" style="1241" customWidth="1"/>
    <col min="12291" max="12304" width="6.125" style="1241" customWidth="1"/>
    <col min="12305" max="12308" width="6.25" style="1241" customWidth="1"/>
    <col min="12309" max="12309" width="6.125" style="1241" customWidth="1"/>
    <col min="12310" max="12310" width="7.875" style="1241" bestFit="1" customWidth="1"/>
    <col min="12311" max="12311" width="13.125" style="1241" bestFit="1" customWidth="1"/>
    <col min="12312" max="12312" width="15" style="1241" bestFit="1" customWidth="1"/>
    <col min="12313" max="12313" width="2.5" style="1241" customWidth="1"/>
    <col min="12314" max="12314" width="16" style="1241" bestFit="1" customWidth="1"/>
    <col min="12315" max="12544" width="9" style="1241"/>
    <col min="12545" max="12545" width="3.875" style="1241" customWidth="1"/>
    <col min="12546" max="12546" width="13" style="1241" customWidth="1"/>
    <col min="12547" max="12560" width="6.125" style="1241" customWidth="1"/>
    <col min="12561" max="12564" width="6.25" style="1241" customWidth="1"/>
    <col min="12565" max="12565" width="6.125" style="1241" customWidth="1"/>
    <col min="12566" max="12566" width="7.875" style="1241" bestFit="1" customWidth="1"/>
    <col min="12567" max="12567" width="13.125" style="1241" bestFit="1" customWidth="1"/>
    <col min="12568" max="12568" width="15" style="1241" bestFit="1" customWidth="1"/>
    <col min="12569" max="12569" width="2.5" style="1241" customWidth="1"/>
    <col min="12570" max="12570" width="16" style="1241" bestFit="1" customWidth="1"/>
    <col min="12571" max="12800" width="9" style="1241"/>
    <col min="12801" max="12801" width="3.875" style="1241" customWidth="1"/>
    <col min="12802" max="12802" width="13" style="1241" customWidth="1"/>
    <col min="12803" max="12816" width="6.125" style="1241" customWidth="1"/>
    <col min="12817" max="12820" width="6.25" style="1241" customWidth="1"/>
    <col min="12821" max="12821" width="6.125" style="1241" customWidth="1"/>
    <col min="12822" max="12822" width="7.875" style="1241" bestFit="1" customWidth="1"/>
    <col min="12823" max="12823" width="13.125" style="1241" bestFit="1" customWidth="1"/>
    <col min="12824" max="12824" width="15" style="1241" bestFit="1" customWidth="1"/>
    <col min="12825" max="12825" width="2.5" style="1241" customWidth="1"/>
    <col min="12826" max="12826" width="16" style="1241" bestFit="1" customWidth="1"/>
    <col min="12827" max="13056" width="9" style="1241"/>
    <col min="13057" max="13057" width="3.875" style="1241" customWidth="1"/>
    <col min="13058" max="13058" width="13" style="1241" customWidth="1"/>
    <col min="13059" max="13072" width="6.125" style="1241" customWidth="1"/>
    <col min="13073" max="13076" width="6.25" style="1241" customWidth="1"/>
    <col min="13077" max="13077" width="6.125" style="1241" customWidth="1"/>
    <col min="13078" max="13078" width="7.875" style="1241" bestFit="1" customWidth="1"/>
    <col min="13079" max="13079" width="13.125" style="1241" bestFit="1" customWidth="1"/>
    <col min="13080" max="13080" width="15" style="1241" bestFit="1" customWidth="1"/>
    <col min="13081" max="13081" width="2.5" style="1241" customWidth="1"/>
    <col min="13082" max="13082" width="16" style="1241" bestFit="1" customWidth="1"/>
    <col min="13083" max="13312" width="9" style="1241"/>
    <col min="13313" max="13313" width="3.875" style="1241" customWidth="1"/>
    <col min="13314" max="13314" width="13" style="1241" customWidth="1"/>
    <col min="13315" max="13328" width="6.125" style="1241" customWidth="1"/>
    <col min="13329" max="13332" width="6.25" style="1241" customWidth="1"/>
    <col min="13333" max="13333" width="6.125" style="1241" customWidth="1"/>
    <col min="13334" max="13334" width="7.875" style="1241" bestFit="1" customWidth="1"/>
    <col min="13335" max="13335" width="13.125" style="1241" bestFit="1" customWidth="1"/>
    <col min="13336" max="13336" width="15" style="1241" bestFit="1" customWidth="1"/>
    <col min="13337" max="13337" width="2.5" style="1241" customWidth="1"/>
    <col min="13338" max="13338" width="16" style="1241" bestFit="1" customWidth="1"/>
    <col min="13339" max="13568" width="9" style="1241"/>
    <col min="13569" max="13569" width="3.875" style="1241" customWidth="1"/>
    <col min="13570" max="13570" width="13" style="1241" customWidth="1"/>
    <col min="13571" max="13584" width="6.125" style="1241" customWidth="1"/>
    <col min="13585" max="13588" width="6.25" style="1241" customWidth="1"/>
    <col min="13589" max="13589" width="6.125" style="1241" customWidth="1"/>
    <col min="13590" max="13590" width="7.875" style="1241" bestFit="1" customWidth="1"/>
    <col min="13591" max="13591" width="13.125" style="1241" bestFit="1" customWidth="1"/>
    <col min="13592" max="13592" width="15" style="1241" bestFit="1" customWidth="1"/>
    <col min="13593" max="13593" width="2.5" style="1241" customWidth="1"/>
    <col min="13594" max="13594" width="16" style="1241" bestFit="1" customWidth="1"/>
    <col min="13595" max="13824" width="9" style="1241"/>
    <col min="13825" max="13825" width="3.875" style="1241" customWidth="1"/>
    <col min="13826" max="13826" width="13" style="1241" customWidth="1"/>
    <col min="13827" max="13840" width="6.125" style="1241" customWidth="1"/>
    <col min="13841" max="13844" width="6.25" style="1241" customWidth="1"/>
    <col min="13845" max="13845" width="6.125" style="1241" customWidth="1"/>
    <col min="13846" max="13846" width="7.875" style="1241" bestFit="1" customWidth="1"/>
    <col min="13847" max="13847" width="13.125" style="1241" bestFit="1" customWidth="1"/>
    <col min="13848" max="13848" width="15" style="1241" bestFit="1" customWidth="1"/>
    <col min="13849" max="13849" width="2.5" style="1241" customWidth="1"/>
    <col min="13850" max="13850" width="16" style="1241" bestFit="1" customWidth="1"/>
    <col min="13851" max="14080" width="9" style="1241"/>
    <col min="14081" max="14081" width="3.875" style="1241" customWidth="1"/>
    <col min="14082" max="14082" width="13" style="1241" customWidth="1"/>
    <col min="14083" max="14096" width="6.125" style="1241" customWidth="1"/>
    <col min="14097" max="14100" width="6.25" style="1241" customWidth="1"/>
    <col min="14101" max="14101" width="6.125" style="1241" customWidth="1"/>
    <col min="14102" max="14102" width="7.875" style="1241" bestFit="1" customWidth="1"/>
    <col min="14103" max="14103" width="13.125" style="1241" bestFit="1" customWidth="1"/>
    <col min="14104" max="14104" width="15" style="1241" bestFit="1" customWidth="1"/>
    <col min="14105" max="14105" width="2.5" style="1241" customWidth="1"/>
    <col min="14106" max="14106" width="16" style="1241" bestFit="1" customWidth="1"/>
    <col min="14107" max="14336" width="9" style="1241"/>
    <col min="14337" max="14337" width="3.875" style="1241" customWidth="1"/>
    <col min="14338" max="14338" width="13" style="1241" customWidth="1"/>
    <col min="14339" max="14352" width="6.125" style="1241" customWidth="1"/>
    <col min="14353" max="14356" width="6.25" style="1241" customWidth="1"/>
    <col min="14357" max="14357" width="6.125" style="1241" customWidth="1"/>
    <col min="14358" max="14358" width="7.875" style="1241" bestFit="1" customWidth="1"/>
    <col min="14359" max="14359" width="13.125" style="1241" bestFit="1" customWidth="1"/>
    <col min="14360" max="14360" width="15" style="1241" bestFit="1" customWidth="1"/>
    <col min="14361" max="14361" width="2.5" style="1241" customWidth="1"/>
    <col min="14362" max="14362" width="16" style="1241" bestFit="1" customWidth="1"/>
    <col min="14363" max="14592" width="9" style="1241"/>
    <col min="14593" max="14593" width="3.875" style="1241" customWidth="1"/>
    <col min="14594" max="14594" width="13" style="1241" customWidth="1"/>
    <col min="14595" max="14608" width="6.125" style="1241" customWidth="1"/>
    <col min="14609" max="14612" width="6.25" style="1241" customWidth="1"/>
    <col min="14613" max="14613" width="6.125" style="1241" customWidth="1"/>
    <col min="14614" max="14614" width="7.875" style="1241" bestFit="1" customWidth="1"/>
    <col min="14615" max="14615" width="13.125" style="1241" bestFit="1" customWidth="1"/>
    <col min="14616" max="14616" width="15" style="1241" bestFit="1" customWidth="1"/>
    <col min="14617" max="14617" width="2.5" style="1241" customWidth="1"/>
    <col min="14618" max="14618" width="16" style="1241" bestFit="1" customWidth="1"/>
    <col min="14619" max="14848" width="9" style="1241"/>
    <col min="14849" max="14849" width="3.875" style="1241" customWidth="1"/>
    <col min="14850" max="14850" width="13" style="1241" customWidth="1"/>
    <col min="14851" max="14864" width="6.125" style="1241" customWidth="1"/>
    <col min="14865" max="14868" width="6.25" style="1241" customWidth="1"/>
    <col min="14869" max="14869" width="6.125" style="1241" customWidth="1"/>
    <col min="14870" max="14870" width="7.875" style="1241" bestFit="1" customWidth="1"/>
    <col min="14871" max="14871" width="13.125" style="1241" bestFit="1" customWidth="1"/>
    <col min="14872" max="14872" width="15" style="1241" bestFit="1" customWidth="1"/>
    <col min="14873" max="14873" width="2.5" style="1241" customWidth="1"/>
    <col min="14874" max="14874" width="16" style="1241" bestFit="1" customWidth="1"/>
    <col min="14875" max="15104" width="9" style="1241"/>
    <col min="15105" max="15105" width="3.875" style="1241" customWidth="1"/>
    <col min="15106" max="15106" width="13" style="1241" customWidth="1"/>
    <col min="15107" max="15120" width="6.125" style="1241" customWidth="1"/>
    <col min="15121" max="15124" width="6.25" style="1241" customWidth="1"/>
    <col min="15125" max="15125" width="6.125" style="1241" customWidth="1"/>
    <col min="15126" max="15126" width="7.875" style="1241" bestFit="1" customWidth="1"/>
    <col min="15127" max="15127" width="13.125" style="1241" bestFit="1" customWidth="1"/>
    <col min="15128" max="15128" width="15" style="1241" bestFit="1" customWidth="1"/>
    <col min="15129" max="15129" width="2.5" style="1241" customWidth="1"/>
    <col min="15130" max="15130" width="16" style="1241" bestFit="1" customWidth="1"/>
    <col min="15131" max="15360" width="9" style="1241"/>
    <col min="15361" max="15361" width="3.875" style="1241" customWidth="1"/>
    <col min="15362" max="15362" width="13" style="1241" customWidth="1"/>
    <col min="15363" max="15376" width="6.125" style="1241" customWidth="1"/>
    <col min="15377" max="15380" width="6.25" style="1241" customWidth="1"/>
    <col min="15381" max="15381" width="6.125" style="1241" customWidth="1"/>
    <col min="15382" max="15382" width="7.875" style="1241" bestFit="1" customWidth="1"/>
    <col min="15383" max="15383" width="13.125" style="1241" bestFit="1" customWidth="1"/>
    <col min="15384" max="15384" width="15" style="1241" bestFit="1" customWidth="1"/>
    <col min="15385" max="15385" width="2.5" style="1241" customWidth="1"/>
    <col min="15386" max="15386" width="16" style="1241" bestFit="1" customWidth="1"/>
    <col min="15387" max="15616" width="9" style="1241"/>
    <col min="15617" max="15617" width="3.875" style="1241" customWidth="1"/>
    <col min="15618" max="15618" width="13" style="1241" customWidth="1"/>
    <col min="15619" max="15632" width="6.125" style="1241" customWidth="1"/>
    <col min="15633" max="15636" width="6.25" style="1241" customWidth="1"/>
    <col min="15637" max="15637" width="6.125" style="1241" customWidth="1"/>
    <col min="15638" max="15638" width="7.875" style="1241" bestFit="1" customWidth="1"/>
    <col min="15639" max="15639" width="13.125" style="1241" bestFit="1" customWidth="1"/>
    <col min="15640" max="15640" width="15" style="1241" bestFit="1" customWidth="1"/>
    <col min="15641" max="15641" width="2.5" style="1241" customWidth="1"/>
    <col min="15642" max="15642" width="16" style="1241" bestFit="1" customWidth="1"/>
    <col min="15643" max="15872" width="9" style="1241"/>
    <col min="15873" max="15873" width="3.875" style="1241" customWidth="1"/>
    <col min="15874" max="15874" width="13" style="1241" customWidth="1"/>
    <col min="15875" max="15888" width="6.125" style="1241" customWidth="1"/>
    <col min="15889" max="15892" width="6.25" style="1241" customWidth="1"/>
    <col min="15893" max="15893" width="6.125" style="1241" customWidth="1"/>
    <col min="15894" max="15894" width="7.875" style="1241" bestFit="1" customWidth="1"/>
    <col min="15895" max="15895" width="13.125" style="1241" bestFit="1" customWidth="1"/>
    <col min="15896" max="15896" width="15" style="1241" bestFit="1" customWidth="1"/>
    <col min="15897" max="15897" width="2.5" style="1241" customWidth="1"/>
    <col min="15898" max="15898" width="16" style="1241" bestFit="1" customWidth="1"/>
    <col min="15899" max="16128" width="9" style="1241"/>
    <col min="16129" max="16129" width="3.875" style="1241" customWidth="1"/>
    <col min="16130" max="16130" width="13" style="1241" customWidth="1"/>
    <col min="16131" max="16144" width="6.125" style="1241" customWidth="1"/>
    <col min="16145" max="16148" width="6.25" style="1241" customWidth="1"/>
    <col min="16149" max="16149" width="6.125" style="1241" customWidth="1"/>
    <col min="16150" max="16150" width="7.875" style="1241" bestFit="1" customWidth="1"/>
    <col min="16151" max="16151" width="13.125" style="1241" bestFit="1" customWidth="1"/>
    <col min="16152" max="16152" width="15" style="1241" bestFit="1" customWidth="1"/>
    <col min="16153" max="16153" width="2.5" style="1241" customWidth="1"/>
    <col min="16154" max="16154" width="16" style="1241" bestFit="1" customWidth="1"/>
    <col min="16155" max="16384" width="9" style="1241"/>
  </cols>
  <sheetData>
    <row r="1" spans="1:26" s="1358" customFormat="1" ht="15">
      <c r="A1" s="1505" t="s">
        <v>192</v>
      </c>
      <c r="B1" s="1505"/>
      <c r="C1" s="1505"/>
      <c r="D1" s="1505"/>
      <c r="E1" s="1505"/>
      <c r="F1" s="1505"/>
      <c r="G1" s="1505"/>
      <c r="H1" s="1505"/>
      <c r="I1" s="1505"/>
      <c r="J1" s="1505"/>
      <c r="K1" s="1505"/>
      <c r="L1" s="1505"/>
      <c r="M1" s="1505"/>
      <c r="N1" s="1505"/>
      <c r="O1" s="1505"/>
      <c r="P1" s="1505"/>
      <c r="X1" s="11"/>
      <c r="Y1" s="12"/>
      <c r="Z1" s="11"/>
    </row>
    <row r="2" spans="1:26" s="1358" customFormat="1" ht="15" thickBot="1">
      <c r="J2" s="1506" t="s">
        <v>971</v>
      </c>
      <c r="K2" s="1506"/>
      <c r="L2" s="1506"/>
      <c r="M2" s="1506"/>
      <c r="N2" s="1506"/>
      <c r="O2" s="1506"/>
      <c r="P2" s="1506"/>
      <c r="Q2" s="1506"/>
      <c r="R2" s="1506"/>
      <c r="S2" s="1506"/>
      <c r="X2" s="11"/>
      <c r="Y2" s="12"/>
      <c r="Z2" s="11"/>
    </row>
    <row r="3" spans="1:26" ht="15" customHeight="1">
      <c r="A3" s="1507" t="s">
        <v>161</v>
      </c>
      <c r="B3" s="1191"/>
      <c r="C3" s="1508" t="s">
        <v>162</v>
      </c>
      <c r="D3" s="1191"/>
      <c r="E3" s="1509" t="s">
        <v>193</v>
      </c>
      <c r="F3" s="1510" t="s">
        <v>194</v>
      </c>
      <c r="G3" s="1511" t="s">
        <v>195</v>
      </c>
      <c r="H3" s="1512"/>
      <c r="I3" s="1513" t="s">
        <v>196</v>
      </c>
      <c r="J3" s="1514"/>
      <c r="K3" s="1514"/>
      <c r="L3" s="1514"/>
      <c r="M3" s="1514"/>
      <c r="N3" s="1514"/>
      <c r="O3" s="1514"/>
      <c r="P3" s="1514"/>
      <c r="Q3" s="1514"/>
      <c r="R3" s="1514"/>
      <c r="S3" s="1515"/>
      <c r="T3" s="1338"/>
    </row>
    <row r="4" spans="1:26" ht="15" customHeight="1">
      <c r="A4" s="1516"/>
      <c r="B4" s="1197"/>
      <c r="C4" s="1256"/>
      <c r="D4" s="1197"/>
      <c r="E4" s="1445"/>
      <c r="F4" s="1517" t="s">
        <v>801</v>
      </c>
      <c r="G4" s="1518" t="s">
        <v>197</v>
      </c>
      <c r="H4" s="1516"/>
      <c r="I4" s="1519" t="s">
        <v>198</v>
      </c>
      <c r="J4" s="1520" t="s">
        <v>199</v>
      </c>
      <c r="K4" s="1520" t="s">
        <v>200</v>
      </c>
      <c r="L4" s="1471" t="s">
        <v>201</v>
      </c>
      <c r="M4" s="1471" t="s">
        <v>202</v>
      </c>
      <c r="N4" s="1471" t="s">
        <v>203</v>
      </c>
      <c r="O4" s="1471" t="s">
        <v>802</v>
      </c>
      <c r="P4" s="1471" t="s">
        <v>855</v>
      </c>
      <c r="Q4" s="1471" t="s">
        <v>868</v>
      </c>
      <c r="R4" s="1521" t="s">
        <v>893</v>
      </c>
      <c r="S4" s="1522" t="s">
        <v>975</v>
      </c>
      <c r="T4" s="1523"/>
      <c r="U4" s="1523"/>
      <c r="V4" s="1523"/>
      <c r="W4" s="1523"/>
      <c r="X4" s="11"/>
      <c r="Y4" s="11"/>
    </row>
    <row r="5" spans="1:26" ht="15" customHeight="1">
      <c r="A5" s="1319"/>
      <c r="B5" s="1205"/>
      <c r="C5" s="1320"/>
      <c r="D5" s="1205"/>
      <c r="E5" s="1524" t="s">
        <v>112</v>
      </c>
      <c r="F5" s="1525" t="s">
        <v>204</v>
      </c>
      <c r="G5" s="1526" t="s">
        <v>205</v>
      </c>
      <c r="H5" s="1527"/>
      <c r="I5" s="1528"/>
      <c r="J5" s="1529"/>
      <c r="K5" s="1529"/>
      <c r="L5" s="1373"/>
      <c r="M5" s="1373"/>
      <c r="N5" s="1373"/>
      <c r="O5" s="1373"/>
      <c r="P5" s="1373"/>
      <c r="Q5" s="1373"/>
      <c r="R5" s="1374"/>
      <c r="S5" s="1530"/>
      <c r="T5" s="1523"/>
      <c r="U5" s="1523"/>
      <c r="V5" s="1523"/>
      <c r="W5" s="1523"/>
      <c r="X5" s="11"/>
      <c r="Y5" s="11"/>
    </row>
    <row r="6" spans="1:26" ht="12" customHeight="1">
      <c r="A6" s="1531" t="s">
        <v>206</v>
      </c>
      <c r="B6" s="1532"/>
      <c r="C6" s="1201" t="s">
        <v>207</v>
      </c>
      <c r="D6" s="1533"/>
      <c r="E6" s="1534" t="s">
        <v>112</v>
      </c>
      <c r="F6" s="1534" t="s">
        <v>803</v>
      </c>
      <c r="G6" s="1535"/>
      <c r="H6" s="1531"/>
      <c r="I6" s="1268">
        <v>171</v>
      </c>
      <c r="J6" s="1536">
        <v>185</v>
      </c>
      <c r="K6" s="1536">
        <v>168</v>
      </c>
      <c r="L6" s="1536">
        <v>162</v>
      </c>
      <c r="M6" s="1536">
        <v>153</v>
      </c>
      <c r="N6" s="1536">
        <v>159</v>
      </c>
      <c r="O6" s="1536">
        <v>140</v>
      </c>
      <c r="P6" s="1536">
        <v>127</v>
      </c>
      <c r="Q6" s="1536">
        <v>125</v>
      </c>
      <c r="R6" s="1537">
        <v>125</v>
      </c>
      <c r="S6" s="1538">
        <v>126</v>
      </c>
      <c r="T6" s="1523"/>
      <c r="U6" s="1523"/>
      <c r="V6" s="1523"/>
      <c r="W6" s="1523"/>
      <c r="X6" s="11"/>
      <c r="Y6" s="11"/>
    </row>
    <row r="7" spans="1:26" ht="12" customHeight="1">
      <c r="A7" s="1539"/>
      <c r="B7" s="1540"/>
      <c r="C7" s="1541"/>
      <c r="D7" s="1540"/>
      <c r="E7" s="1542">
        <v>40</v>
      </c>
      <c r="F7" s="1543">
        <v>11.6</v>
      </c>
      <c r="G7" s="1518" t="s">
        <v>208</v>
      </c>
      <c r="H7" s="1544"/>
      <c r="I7" s="1277"/>
      <c r="J7" s="1477"/>
      <c r="K7" s="1477"/>
      <c r="L7" s="1477"/>
      <c r="M7" s="1477"/>
      <c r="N7" s="1477"/>
      <c r="O7" s="1477"/>
      <c r="P7" s="1477"/>
      <c r="Q7" s="1477"/>
      <c r="R7" s="1258"/>
      <c r="S7" s="1545"/>
      <c r="T7" s="1523"/>
      <c r="U7" s="1523"/>
      <c r="V7" s="1523"/>
      <c r="W7" s="1523"/>
      <c r="X7" s="11"/>
      <c r="Y7" s="11"/>
    </row>
    <row r="8" spans="1:26" ht="12" customHeight="1">
      <c r="A8" s="1546"/>
      <c r="B8" s="1547"/>
      <c r="C8" s="1548"/>
      <c r="D8" s="1547"/>
      <c r="E8" s="1542"/>
      <c r="F8" s="1543"/>
      <c r="G8" s="1518" t="s">
        <v>804</v>
      </c>
      <c r="H8" s="1516"/>
      <c r="I8" s="1284"/>
      <c r="J8" s="1482"/>
      <c r="K8" s="1482"/>
      <c r="L8" s="1482"/>
      <c r="M8" s="1482"/>
      <c r="N8" s="1482"/>
      <c r="O8" s="1482"/>
      <c r="P8" s="1482"/>
      <c r="Q8" s="1482"/>
      <c r="R8" s="1549"/>
      <c r="S8" s="1550"/>
      <c r="T8" s="1523"/>
      <c r="U8" s="1523"/>
      <c r="V8" s="1523"/>
      <c r="W8" s="1523"/>
      <c r="X8" s="11"/>
      <c r="Y8" s="11"/>
    </row>
    <row r="9" spans="1:26" ht="16.5" customHeight="1">
      <c r="A9" s="1551" t="s">
        <v>209</v>
      </c>
      <c r="B9" s="1552"/>
      <c r="C9" s="1317" t="s">
        <v>210</v>
      </c>
      <c r="D9" s="1278"/>
      <c r="E9" s="1553">
        <v>39</v>
      </c>
      <c r="F9" s="1554">
        <v>20.6</v>
      </c>
      <c r="G9" s="1555" t="s">
        <v>211</v>
      </c>
      <c r="H9" s="1339"/>
      <c r="I9" s="1287">
        <v>36</v>
      </c>
      <c r="J9" s="1471">
        <v>18</v>
      </c>
      <c r="K9" s="1471">
        <v>17</v>
      </c>
      <c r="L9" s="1471">
        <v>18</v>
      </c>
      <c r="M9" s="1471">
        <v>27</v>
      </c>
      <c r="N9" s="1471">
        <v>14</v>
      </c>
      <c r="O9" s="1471">
        <v>14</v>
      </c>
      <c r="P9" s="1471">
        <v>12</v>
      </c>
      <c r="Q9" s="1471">
        <v>13</v>
      </c>
      <c r="R9" s="1521">
        <v>13</v>
      </c>
      <c r="S9" s="1545">
        <v>14</v>
      </c>
      <c r="T9" s="1523"/>
      <c r="U9" s="1523"/>
      <c r="V9" s="1523"/>
      <c r="W9" s="1523"/>
      <c r="X9" s="11"/>
      <c r="Y9" s="11"/>
    </row>
    <row r="10" spans="1:26" ht="16.5" customHeight="1">
      <c r="A10" s="1556"/>
      <c r="B10" s="1557"/>
      <c r="C10" s="1317"/>
      <c r="D10" s="1278"/>
      <c r="E10" s="1553"/>
      <c r="F10" s="1554"/>
      <c r="G10" s="1518" t="s">
        <v>805</v>
      </c>
      <c r="H10" s="1516"/>
      <c r="I10" s="1284"/>
      <c r="J10" s="1482"/>
      <c r="K10" s="1482"/>
      <c r="L10" s="1482"/>
      <c r="M10" s="1482"/>
      <c r="N10" s="1482"/>
      <c r="O10" s="1482"/>
      <c r="P10" s="1482"/>
      <c r="Q10" s="1482"/>
      <c r="R10" s="1549"/>
      <c r="S10" s="1550"/>
      <c r="T10" s="1523"/>
      <c r="U10" s="1523"/>
      <c r="V10" s="1523"/>
      <c r="W10" s="1523"/>
      <c r="X10" s="11"/>
      <c r="Y10" s="11"/>
    </row>
    <row r="11" spans="1:26" ht="16.5" customHeight="1">
      <c r="A11" s="1339" t="s">
        <v>212</v>
      </c>
      <c r="B11" s="1341"/>
      <c r="C11" s="1317" t="s">
        <v>213</v>
      </c>
      <c r="D11" s="1278"/>
      <c r="E11" s="1553">
        <v>53</v>
      </c>
      <c r="F11" s="1554">
        <v>41</v>
      </c>
      <c r="G11" s="1555" t="s">
        <v>214</v>
      </c>
      <c r="H11" s="1339"/>
      <c r="I11" s="1287">
        <v>69</v>
      </c>
      <c r="J11" s="1471">
        <v>94</v>
      </c>
      <c r="K11" s="1471">
        <v>93</v>
      </c>
      <c r="L11" s="1471">
        <v>88</v>
      </c>
      <c r="M11" s="1471">
        <v>93</v>
      </c>
      <c r="N11" s="1471">
        <v>116</v>
      </c>
      <c r="O11" s="1471">
        <v>55</v>
      </c>
      <c r="P11" s="1471">
        <v>58</v>
      </c>
      <c r="Q11" s="1471">
        <v>71</v>
      </c>
      <c r="R11" s="1521">
        <v>84</v>
      </c>
      <c r="S11" s="1545">
        <v>96</v>
      </c>
    </row>
    <row r="12" spans="1:26" ht="16.5" customHeight="1">
      <c r="A12" s="1546"/>
      <c r="B12" s="1547"/>
      <c r="C12" s="1317"/>
      <c r="D12" s="1278"/>
      <c r="E12" s="1553"/>
      <c r="F12" s="1554"/>
      <c r="G12" s="1558" t="s">
        <v>806</v>
      </c>
      <c r="H12" s="1559"/>
      <c r="I12" s="1284"/>
      <c r="J12" s="1482"/>
      <c r="K12" s="1482"/>
      <c r="L12" s="1482"/>
      <c r="M12" s="1482"/>
      <c r="N12" s="1482"/>
      <c r="O12" s="1482"/>
      <c r="P12" s="1482"/>
      <c r="Q12" s="1482"/>
      <c r="R12" s="1549"/>
      <c r="S12" s="1550"/>
    </row>
    <row r="13" spans="1:26" ht="16.5" customHeight="1">
      <c r="A13" s="1334" t="s">
        <v>215</v>
      </c>
      <c r="B13" s="1336"/>
      <c r="C13" s="1317" t="s">
        <v>216</v>
      </c>
      <c r="D13" s="1278"/>
      <c r="E13" s="1553">
        <v>35</v>
      </c>
      <c r="F13" s="1554">
        <v>39.299999999999997</v>
      </c>
      <c r="G13" s="1555" t="s">
        <v>211</v>
      </c>
      <c r="H13" s="1339"/>
      <c r="I13" s="1287">
        <v>30</v>
      </c>
      <c r="J13" s="1471">
        <v>25</v>
      </c>
      <c r="K13" s="1471">
        <v>24</v>
      </c>
      <c r="L13" s="1471">
        <v>23</v>
      </c>
      <c r="M13" s="1471">
        <v>24</v>
      </c>
      <c r="N13" s="1471">
        <v>23</v>
      </c>
      <c r="O13" s="1471">
        <v>12</v>
      </c>
      <c r="P13" s="1471">
        <v>17</v>
      </c>
      <c r="Q13" s="1471">
        <v>17</v>
      </c>
      <c r="R13" s="1521">
        <v>19</v>
      </c>
      <c r="S13" s="1545">
        <v>18</v>
      </c>
      <c r="U13" s="1560"/>
    </row>
    <row r="14" spans="1:26" ht="16.5" customHeight="1">
      <c r="A14" s="1339"/>
      <c r="B14" s="1341"/>
      <c r="C14" s="1476"/>
      <c r="D14" s="1521"/>
      <c r="E14" s="1561"/>
      <c r="F14" s="1562"/>
      <c r="G14" s="1558" t="s">
        <v>807</v>
      </c>
      <c r="H14" s="1559"/>
      <c r="I14" s="1372"/>
      <c r="J14" s="1373"/>
      <c r="K14" s="1373"/>
      <c r="L14" s="1373"/>
      <c r="M14" s="1373"/>
      <c r="N14" s="1373"/>
      <c r="O14" s="1373"/>
      <c r="P14" s="1373"/>
      <c r="Q14" s="1373"/>
      <c r="R14" s="1374"/>
      <c r="S14" s="1530"/>
    </row>
    <row r="15" spans="1:26" s="1338" customFormat="1" ht="16.5" customHeight="1">
      <c r="A15" s="1328" t="s">
        <v>57</v>
      </c>
      <c r="B15" s="1330"/>
      <c r="C15" s="1563"/>
      <c r="D15" s="1269"/>
      <c r="E15" s="1564"/>
      <c r="F15" s="1565"/>
      <c r="G15" s="1566" t="s">
        <v>217</v>
      </c>
      <c r="H15" s="1201"/>
      <c r="I15" s="1567">
        <f t="shared" ref="I15:S15" si="0">SUM(I6:I14)</f>
        <v>306</v>
      </c>
      <c r="J15" s="1568">
        <f t="shared" si="0"/>
        <v>322</v>
      </c>
      <c r="K15" s="1536">
        <f t="shared" si="0"/>
        <v>302</v>
      </c>
      <c r="L15" s="1536">
        <f t="shared" si="0"/>
        <v>291</v>
      </c>
      <c r="M15" s="1536">
        <f t="shared" si="0"/>
        <v>297</v>
      </c>
      <c r="N15" s="1536">
        <f t="shared" si="0"/>
        <v>312</v>
      </c>
      <c r="O15" s="1536">
        <f t="shared" si="0"/>
        <v>221</v>
      </c>
      <c r="P15" s="1536">
        <f t="shared" si="0"/>
        <v>214</v>
      </c>
      <c r="Q15" s="1536">
        <f t="shared" si="0"/>
        <v>226</v>
      </c>
      <c r="R15" s="1549">
        <f t="shared" si="0"/>
        <v>241</v>
      </c>
      <c r="S15" s="1545">
        <f t="shared" si="0"/>
        <v>254</v>
      </c>
      <c r="X15" s="11"/>
      <c r="Y15" s="12"/>
      <c r="Z15" s="11"/>
    </row>
    <row r="16" spans="1:26" s="1338" customFormat="1" ht="16.5" customHeight="1" thickBot="1">
      <c r="A16" s="1569"/>
      <c r="B16" s="1570"/>
      <c r="C16" s="1571"/>
      <c r="D16" s="1292"/>
      <c r="E16" s="1572"/>
      <c r="F16" s="1573"/>
      <c r="G16" s="1574" t="s">
        <v>808</v>
      </c>
      <c r="H16" s="1575"/>
      <c r="I16" s="1576"/>
      <c r="J16" s="1577"/>
      <c r="K16" s="1578"/>
      <c r="L16" s="1578"/>
      <c r="M16" s="1578"/>
      <c r="N16" s="1578"/>
      <c r="O16" s="1578"/>
      <c r="P16" s="1578"/>
      <c r="Q16" s="1578"/>
      <c r="R16" s="1292"/>
      <c r="S16" s="1579"/>
      <c r="X16" s="11"/>
      <c r="Y16" s="12"/>
      <c r="Z16" s="11"/>
    </row>
    <row r="17" spans="1:26" s="1338" customFormat="1">
      <c r="X17" s="11"/>
      <c r="Y17" s="12"/>
      <c r="Z17" s="11"/>
    </row>
    <row r="18" spans="1:26" s="1338" customFormat="1">
      <c r="A18" s="916"/>
      <c r="B18" s="916"/>
      <c r="C18" s="916"/>
      <c r="D18" s="916"/>
      <c r="E18" s="916"/>
      <c r="F18" s="916"/>
      <c r="G18" s="916"/>
      <c r="H18" s="916"/>
      <c r="I18" s="916"/>
      <c r="J18" s="916"/>
      <c r="K18" s="916"/>
      <c r="L18" s="916"/>
      <c r="M18" s="916"/>
      <c r="N18" s="916"/>
      <c r="O18" s="916"/>
      <c r="P18" s="1580"/>
      <c r="Q18" s="844"/>
      <c r="R18" s="844"/>
      <c r="S18" s="844"/>
      <c r="X18" s="11"/>
      <c r="Y18" s="12"/>
      <c r="Z18" s="11"/>
    </row>
    <row r="19" spans="1:26" s="1338" customFormat="1" ht="22.5" customHeight="1">
      <c r="X19" s="11"/>
      <c r="Y19" s="12"/>
      <c r="Z19" s="11"/>
    </row>
    <row r="20" spans="1:26" s="1358" customFormat="1" ht="15">
      <c r="A20" s="15" t="s">
        <v>218</v>
      </c>
      <c r="B20" s="12"/>
      <c r="C20" s="12"/>
      <c r="D20" s="12"/>
      <c r="E20" s="12"/>
      <c r="F20" s="12"/>
      <c r="G20" s="12"/>
      <c r="H20" s="12"/>
      <c r="I20" s="12"/>
      <c r="J20" s="12"/>
      <c r="K20" s="12"/>
      <c r="X20" s="11"/>
      <c r="Y20" s="12"/>
      <c r="Z20" s="11"/>
    </row>
    <row r="21" spans="1:26" s="1358" customFormat="1" ht="15" thickBot="1">
      <c r="A21" s="12"/>
      <c r="B21" s="12"/>
      <c r="C21" s="12"/>
      <c r="D21" s="12"/>
      <c r="E21" s="12"/>
      <c r="F21" s="12"/>
      <c r="G21" s="1581"/>
      <c r="H21" s="12"/>
      <c r="I21" s="12"/>
      <c r="N21" s="580"/>
      <c r="O21" s="580"/>
      <c r="P21" s="580"/>
      <c r="Q21" s="580" t="s">
        <v>128</v>
      </c>
      <c r="R21" s="580"/>
      <c r="S21" s="580"/>
      <c r="T21" s="11"/>
      <c r="U21" s="12"/>
      <c r="V21" s="11"/>
    </row>
    <row r="22" spans="1:26" s="1338" customFormat="1" ht="20.100000000000001" customHeight="1">
      <c r="A22" s="16"/>
      <c r="B22" s="17" t="s">
        <v>112</v>
      </c>
      <c r="C22" s="610">
        <v>1</v>
      </c>
      <c r="D22" s="1582"/>
      <c r="E22" s="607">
        <v>2</v>
      </c>
      <c r="F22" s="608"/>
      <c r="G22" s="136"/>
      <c r="H22" s="582">
        <v>3</v>
      </c>
      <c r="I22" s="613"/>
      <c r="J22" s="136"/>
      <c r="K22" s="582">
        <v>4</v>
      </c>
      <c r="L22" s="613"/>
      <c r="M22" s="470"/>
      <c r="N22" s="581">
        <v>5</v>
      </c>
      <c r="O22" s="582"/>
      <c r="P22" s="470"/>
      <c r="Q22" s="1305">
        <v>6</v>
      </c>
      <c r="R22" s="1583"/>
      <c r="S22" s="1584"/>
      <c r="T22" s="12"/>
      <c r="U22" s="11"/>
    </row>
    <row r="23" spans="1:26" s="1338" customFormat="1" ht="20.100000000000001" customHeight="1">
      <c r="A23" s="18" t="s">
        <v>113</v>
      </c>
      <c r="B23" s="19"/>
      <c r="C23" s="611"/>
      <c r="D23" s="612"/>
      <c r="E23" s="609"/>
      <c r="F23" s="612"/>
      <c r="G23" s="514" t="s">
        <v>219</v>
      </c>
      <c r="H23" s="584"/>
      <c r="I23" s="614"/>
      <c r="J23" s="514" t="s">
        <v>219</v>
      </c>
      <c r="K23" s="584"/>
      <c r="L23" s="614"/>
      <c r="M23" s="471" t="s">
        <v>219</v>
      </c>
      <c r="N23" s="583"/>
      <c r="O23" s="584"/>
      <c r="P23" s="471" t="s">
        <v>219</v>
      </c>
      <c r="Q23" s="1476"/>
      <c r="R23" s="1471"/>
      <c r="S23" s="1585" t="s">
        <v>219</v>
      </c>
      <c r="W23" s="11"/>
      <c r="X23" s="12"/>
      <c r="Y23" s="11"/>
    </row>
    <row r="24" spans="1:26" s="1338" customFormat="1" ht="33" customHeight="1">
      <c r="A24" s="598" t="s">
        <v>220</v>
      </c>
      <c r="B24" s="1586"/>
      <c r="C24" s="599">
        <v>386555</v>
      </c>
      <c r="D24" s="600"/>
      <c r="E24" s="1587">
        <v>234486</v>
      </c>
      <c r="F24" s="602"/>
      <c r="G24" s="178">
        <f>SUM(E24/C24)</f>
        <v>0.60660449353908241</v>
      </c>
      <c r="H24" s="601">
        <v>255571</v>
      </c>
      <c r="I24" s="602"/>
      <c r="J24" s="178">
        <f>SUM(H24/E24)</f>
        <v>1.0899200805165341</v>
      </c>
      <c r="K24" s="601">
        <v>266106</v>
      </c>
      <c r="L24" s="602"/>
      <c r="M24" s="472">
        <f>SUM(K24/H24)</f>
        <v>1.0412214218358109</v>
      </c>
      <c r="N24" s="585">
        <v>258760</v>
      </c>
      <c r="O24" s="586"/>
      <c r="P24" s="472">
        <f>SUM(N24/K24)</f>
        <v>0.97239445935078506</v>
      </c>
      <c r="Q24" s="1588">
        <v>265159</v>
      </c>
      <c r="R24" s="1589"/>
      <c r="S24" s="1590">
        <f>SUM(Q24/N24)</f>
        <v>1.0247294790539496</v>
      </c>
      <c r="T24" s="1591"/>
      <c r="W24" s="11"/>
      <c r="X24" s="12"/>
      <c r="Y24" s="11"/>
    </row>
    <row r="25" spans="1:26" s="1338" customFormat="1" ht="33" customHeight="1">
      <c r="A25" s="598" t="s">
        <v>221</v>
      </c>
      <c r="B25" s="1586"/>
      <c r="C25" s="599">
        <v>1043910</v>
      </c>
      <c r="D25" s="600"/>
      <c r="E25" s="1587">
        <v>1168540</v>
      </c>
      <c r="F25" s="602"/>
      <c r="G25" s="178">
        <f>SUM(E25/C25)</f>
        <v>1.1193876866779704</v>
      </c>
      <c r="H25" s="601">
        <v>1144464</v>
      </c>
      <c r="I25" s="602"/>
      <c r="J25" s="178">
        <f>SUM(H25/E25)</f>
        <v>0.9793965118866278</v>
      </c>
      <c r="K25" s="601">
        <v>1125262</v>
      </c>
      <c r="L25" s="602"/>
      <c r="M25" s="472">
        <f>SUM(K25/H25)</f>
        <v>0.98322184009282954</v>
      </c>
      <c r="N25" s="585">
        <v>987233</v>
      </c>
      <c r="O25" s="586"/>
      <c r="P25" s="472">
        <f>SUM(N25/K25)</f>
        <v>0.87733612260966776</v>
      </c>
      <c r="Q25" s="1588">
        <v>927542</v>
      </c>
      <c r="R25" s="1589"/>
      <c r="S25" s="1590">
        <f>SUM(Q25/N25)</f>
        <v>0.93953706976975038</v>
      </c>
      <c r="T25" s="1591"/>
      <c r="W25" s="11"/>
      <c r="X25" s="12"/>
      <c r="Y25" s="11"/>
    </row>
    <row r="26" spans="1:26" s="1338" customFormat="1" ht="33" customHeight="1">
      <c r="A26" s="598" t="s">
        <v>222</v>
      </c>
      <c r="B26" s="1586"/>
      <c r="C26" s="603">
        <v>-657355</v>
      </c>
      <c r="D26" s="604"/>
      <c r="E26" s="1592">
        <v>-934054</v>
      </c>
      <c r="F26" s="606"/>
      <c r="G26" s="178">
        <f>SUM(E26/C26)</f>
        <v>1.4209278091746469</v>
      </c>
      <c r="H26" s="605">
        <v>-888893</v>
      </c>
      <c r="I26" s="606"/>
      <c r="J26" s="178">
        <f>SUM(H26/E26)</f>
        <v>0.95165054697051776</v>
      </c>
      <c r="K26" s="605">
        <v>-859156</v>
      </c>
      <c r="L26" s="606"/>
      <c r="M26" s="472">
        <f>SUM(K26/H26)</f>
        <v>0.96654602972461257</v>
      </c>
      <c r="N26" s="587">
        <v>-728473</v>
      </c>
      <c r="O26" s="588"/>
      <c r="P26" s="472">
        <f>SUM(N26/K26)</f>
        <v>0.84789374688647934</v>
      </c>
      <c r="Q26" s="1593">
        <v>-662383</v>
      </c>
      <c r="R26" s="1594"/>
      <c r="S26" s="179">
        <f>SUM(Q26/N26)</f>
        <v>0.90927597865672438</v>
      </c>
      <c r="T26" s="1591"/>
      <c r="W26" s="11"/>
      <c r="X26" s="12"/>
      <c r="Y26" s="11"/>
    </row>
    <row r="27" spans="1:26" s="1338" customFormat="1" ht="33" customHeight="1">
      <c r="A27" s="589" t="s">
        <v>223</v>
      </c>
      <c r="B27" s="1595"/>
      <c r="C27" s="590">
        <v>395249</v>
      </c>
      <c r="D27" s="591"/>
      <c r="E27" s="1596">
        <v>463843</v>
      </c>
      <c r="F27" s="593"/>
      <c r="G27" s="180">
        <f>SUM(E27/C27)</f>
        <v>1.1735462961323115</v>
      </c>
      <c r="H27" s="592">
        <v>448511</v>
      </c>
      <c r="I27" s="593"/>
      <c r="J27" s="180">
        <f>SUM(H27/E27)</f>
        <v>0.96694571223452763</v>
      </c>
      <c r="K27" s="592">
        <v>423732</v>
      </c>
      <c r="L27" s="593"/>
      <c r="M27" s="473">
        <f>SUM(K27/H27)</f>
        <v>0.94475274853905478</v>
      </c>
      <c r="N27" s="576">
        <v>353322</v>
      </c>
      <c r="O27" s="577"/>
      <c r="P27" s="473">
        <f>SUM(N27/K27)</f>
        <v>0.83383364957095518</v>
      </c>
      <c r="Q27" s="1597">
        <v>288223</v>
      </c>
      <c r="R27" s="1598"/>
      <c r="S27" s="181">
        <f>SUM(Q27/N27)</f>
        <v>0.81575163731666867</v>
      </c>
      <c r="T27" s="1591"/>
      <c r="W27" s="11"/>
      <c r="X27" s="12"/>
      <c r="Y27" s="11"/>
    </row>
    <row r="28" spans="1:26" s="1338" customFormat="1" ht="33" customHeight="1" thickBot="1">
      <c r="A28" s="20"/>
      <c r="B28" s="21" t="s">
        <v>224</v>
      </c>
      <c r="C28" s="594">
        <v>393312</v>
      </c>
      <c r="D28" s="595"/>
      <c r="E28" s="1599">
        <v>462173</v>
      </c>
      <c r="F28" s="597"/>
      <c r="G28" s="182">
        <f>SUM(E28/C28)</f>
        <v>1.1750798348384996</v>
      </c>
      <c r="H28" s="596">
        <v>446922</v>
      </c>
      <c r="I28" s="597"/>
      <c r="J28" s="182">
        <f>SUM(H28/E28)</f>
        <v>0.96700153405759315</v>
      </c>
      <c r="K28" s="596">
        <v>422236</v>
      </c>
      <c r="L28" s="597"/>
      <c r="M28" s="474">
        <f>SUM(K28/H28)</f>
        <v>0.94476441079203977</v>
      </c>
      <c r="N28" s="578">
        <v>351836</v>
      </c>
      <c r="O28" s="579"/>
      <c r="P28" s="1600">
        <f>SUM(N28/K28)</f>
        <v>0.83326859860362457</v>
      </c>
      <c r="Q28" s="1601">
        <v>286676</v>
      </c>
      <c r="R28" s="1602"/>
      <c r="S28" s="1603">
        <f>SUM(Q28/N28)</f>
        <v>0.81480007730874615</v>
      </c>
      <c r="T28" s="1591"/>
      <c r="W28" s="11"/>
      <c r="X28" s="12"/>
      <c r="Y28" s="11"/>
    </row>
    <row r="30" spans="1:26" s="1338" customFormat="1">
      <c r="A30" s="1604" t="s">
        <v>225</v>
      </c>
      <c r="B30" s="1338" t="s">
        <v>226</v>
      </c>
      <c r="X30" s="11"/>
      <c r="Y30" s="12"/>
      <c r="Z30" s="11"/>
    </row>
    <row r="31" spans="1:26">
      <c r="B31" s="1338" t="s">
        <v>227</v>
      </c>
    </row>
    <row r="34" spans="1:8">
      <c r="A34" s="1241"/>
      <c r="B34" s="1241"/>
      <c r="C34" s="1241"/>
      <c r="D34" s="1241"/>
      <c r="G34" s="1241"/>
      <c r="H34" s="1241"/>
    </row>
    <row r="35" spans="1:8">
      <c r="A35" s="1241"/>
      <c r="B35" s="1241"/>
      <c r="G35" s="1241"/>
      <c r="H35" s="1241"/>
    </row>
  </sheetData>
  <mergeCells count="145">
    <mergeCell ref="C28:D28"/>
    <mergeCell ref="E28:F28"/>
    <mergeCell ref="H28:I28"/>
    <mergeCell ref="K28:L28"/>
    <mergeCell ref="N28:O28"/>
    <mergeCell ref="Q28:R28"/>
    <mergeCell ref="Q26:R26"/>
    <mergeCell ref="A27:B27"/>
    <mergeCell ref="C27:D27"/>
    <mergeCell ref="E27:F27"/>
    <mergeCell ref="H27:I27"/>
    <mergeCell ref="K27:L27"/>
    <mergeCell ref="N27:O27"/>
    <mergeCell ref="Q27:R27"/>
    <mergeCell ref="A26:B26"/>
    <mergeCell ref="C26:D26"/>
    <mergeCell ref="E26:F26"/>
    <mergeCell ref="H26:I26"/>
    <mergeCell ref="K26:L26"/>
    <mergeCell ref="N26:O26"/>
    <mergeCell ref="Q24:R24"/>
    <mergeCell ref="A25:B25"/>
    <mergeCell ref="C25:D25"/>
    <mergeCell ref="E25:F25"/>
    <mergeCell ref="H25:I25"/>
    <mergeCell ref="K25:L25"/>
    <mergeCell ref="N25:O25"/>
    <mergeCell ref="Q25:R25"/>
    <mergeCell ref="A24:B24"/>
    <mergeCell ref="C24:D24"/>
    <mergeCell ref="E24:F24"/>
    <mergeCell ref="H24:I24"/>
    <mergeCell ref="K24:L24"/>
    <mergeCell ref="N24:O24"/>
    <mergeCell ref="C22:D23"/>
    <mergeCell ref="E22:F23"/>
    <mergeCell ref="H22:I23"/>
    <mergeCell ref="K22:L23"/>
    <mergeCell ref="N22:O23"/>
    <mergeCell ref="Q22:R23"/>
    <mergeCell ref="P15:P16"/>
    <mergeCell ref="Q15:Q16"/>
    <mergeCell ref="R15:R16"/>
    <mergeCell ref="S15:S16"/>
    <mergeCell ref="G16:H16"/>
    <mergeCell ref="N21:P21"/>
    <mergeCell ref="Q21:S21"/>
    <mergeCell ref="J15:J16"/>
    <mergeCell ref="K15:K16"/>
    <mergeCell ref="L15:L16"/>
    <mergeCell ref="M15:M16"/>
    <mergeCell ref="N15:N16"/>
    <mergeCell ref="O15:O16"/>
    <mergeCell ref="A15:B16"/>
    <mergeCell ref="C15:D16"/>
    <mergeCell ref="E15:E16"/>
    <mergeCell ref="F15:F16"/>
    <mergeCell ref="G15:H15"/>
    <mergeCell ref="I15:I16"/>
    <mergeCell ref="O13:O14"/>
    <mergeCell ref="P13:P14"/>
    <mergeCell ref="Q13:Q14"/>
    <mergeCell ref="R13:R14"/>
    <mergeCell ref="S13:S14"/>
    <mergeCell ref="G14:H14"/>
    <mergeCell ref="I13:I14"/>
    <mergeCell ref="J13:J14"/>
    <mergeCell ref="K13:K14"/>
    <mergeCell ref="L13:L14"/>
    <mergeCell ref="M13:M14"/>
    <mergeCell ref="N13:N14"/>
    <mergeCell ref="P11:P12"/>
    <mergeCell ref="Q11:Q12"/>
    <mergeCell ref="R11:R12"/>
    <mergeCell ref="S11:S12"/>
    <mergeCell ref="G12:H12"/>
    <mergeCell ref="A13:B14"/>
    <mergeCell ref="C13:D14"/>
    <mergeCell ref="E13:E14"/>
    <mergeCell ref="F13:F14"/>
    <mergeCell ref="G13:H13"/>
    <mergeCell ref="J11:J12"/>
    <mergeCell ref="K11:K12"/>
    <mergeCell ref="L11:L12"/>
    <mergeCell ref="M11:M12"/>
    <mergeCell ref="N11:N12"/>
    <mergeCell ref="O11:O12"/>
    <mergeCell ref="A11:B12"/>
    <mergeCell ref="C11:D12"/>
    <mergeCell ref="E11:E12"/>
    <mergeCell ref="F11:F12"/>
    <mergeCell ref="G11:H11"/>
    <mergeCell ref="I11:I12"/>
    <mergeCell ref="O9:O10"/>
    <mergeCell ref="P9:P10"/>
    <mergeCell ref="Q9:Q10"/>
    <mergeCell ref="R9:R10"/>
    <mergeCell ref="S9:S10"/>
    <mergeCell ref="G10:H10"/>
    <mergeCell ref="I9:I10"/>
    <mergeCell ref="J9:J10"/>
    <mergeCell ref="K9:K10"/>
    <mergeCell ref="L9:L10"/>
    <mergeCell ref="M9:M10"/>
    <mergeCell ref="N9:N10"/>
    <mergeCell ref="E7:E8"/>
    <mergeCell ref="G7:H7"/>
    <mergeCell ref="G8:H8"/>
    <mergeCell ref="A9:B10"/>
    <mergeCell ref="C9:D10"/>
    <mergeCell ref="E9:E10"/>
    <mergeCell ref="F9:F10"/>
    <mergeCell ref="G9:H9"/>
    <mergeCell ref="N6:N8"/>
    <mergeCell ref="O6:O8"/>
    <mergeCell ref="P6:P8"/>
    <mergeCell ref="Q6:Q8"/>
    <mergeCell ref="R6:R8"/>
    <mergeCell ref="S6:S8"/>
    <mergeCell ref="S4:S5"/>
    <mergeCell ref="G5:H5"/>
    <mergeCell ref="A6:B8"/>
    <mergeCell ref="C6:D8"/>
    <mergeCell ref="G6:H6"/>
    <mergeCell ref="I6:I8"/>
    <mergeCell ref="J6:J8"/>
    <mergeCell ref="K6:K8"/>
    <mergeCell ref="L6:L8"/>
    <mergeCell ref="M6:M8"/>
    <mergeCell ref="M4:M5"/>
    <mergeCell ref="N4:N5"/>
    <mergeCell ref="O4:O5"/>
    <mergeCell ref="P4:P5"/>
    <mergeCell ref="Q4:Q5"/>
    <mergeCell ref="R4:R5"/>
    <mergeCell ref="J2:S2"/>
    <mergeCell ref="A3:B5"/>
    <mergeCell ref="C3:D5"/>
    <mergeCell ref="G3:H3"/>
    <mergeCell ref="I3:S3"/>
    <mergeCell ref="G4:H4"/>
    <mergeCell ref="I4:I5"/>
    <mergeCell ref="J4:J5"/>
    <mergeCell ref="K4:K5"/>
    <mergeCell ref="L4:L5"/>
  </mergeCells>
  <phoneticPr fontId="3"/>
  <pageMargins left="0.78740157480314965" right="0.78740157480314965" top="0.98425196850393704" bottom="0.78740157480314965" header="0.51181102362204722" footer="0.51181102362204722"/>
  <pageSetup paperSize="9" scale="8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29</vt:i4>
      </vt:variant>
      <vt:variant>
        <vt:lpstr>名前付き一覧</vt:lpstr>
      </vt:variant>
      <vt:variant>
        <vt:i4>24</vt:i4>
      </vt:variant>
    </vt:vector>
  </HeadingPairs>
  <TitlesOfParts>
    <vt:vector size="53" baseType="lpstr">
      <vt:lpstr>目次</vt:lpstr>
      <vt:lpstr>Ⅲ-13-1-1</vt:lpstr>
      <vt:lpstr>Ⅲ-13-1-2</vt:lpstr>
      <vt:lpstr>Ⅲ-13-2</vt:lpstr>
      <vt:lpstr>Ⅲ-13-3-1</vt:lpstr>
      <vt:lpstr>Ⅲ-13-3-2</vt:lpstr>
      <vt:lpstr>Ⅲ-13-3-3</vt:lpstr>
      <vt:lpstr>Ⅲ-13-3-4</vt:lpstr>
      <vt:lpstr>Ⅲ-13-3-5</vt:lpstr>
      <vt:lpstr>Ⅲ-14-1</vt:lpstr>
      <vt:lpstr>Ⅲ-14-2-1</vt:lpstr>
      <vt:lpstr>Ⅲ-14-2-2</vt:lpstr>
      <vt:lpstr>Ⅲ-14-3</vt:lpstr>
      <vt:lpstr>目次 </vt:lpstr>
      <vt:lpstr>Ⅲ-15</vt:lpstr>
      <vt:lpstr>Ⅲ-16,17,18</vt:lpstr>
      <vt:lpstr>Ⅲ-22</vt:lpstr>
      <vt:lpstr>Ⅲ-24-1</vt:lpstr>
      <vt:lpstr>Ⅲ-24-2</vt:lpstr>
      <vt:lpstr>Ⅲ-25-1</vt:lpstr>
      <vt:lpstr>Ⅲ-25-2</vt:lpstr>
      <vt:lpstr>Ⅲ-25-3,4-1</vt:lpstr>
      <vt:lpstr>Ⅲ-25-4-2</vt:lpstr>
      <vt:lpstr>Ⅲ-25-4-3</vt:lpstr>
      <vt:lpstr>Ⅲ-25-4-4</vt:lpstr>
      <vt:lpstr>Ⅲ-25-4-5</vt:lpstr>
      <vt:lpstr>Ⅲ-26-1</vt:lpstr>
      <vt:lpstr>Ⅲ-26-2,Ⅲ-27</vt:lpstr>
      <vt:lpstr>Ⅲ-29</vt:lpstr>
      <vt:lpstr>'Ⅲ-13-1-1'!Print_Area</vt:lpstr>
      <vt:lpstr>'Ⅲ-13-1-2'!Print_Area</vt:lpstr>
      <vt:lpstr>'Ⅲ-13-2'!Print_Area</vt:lpstr>
      <vt:lpstr>'Ⅲ-13-3-1'!Print_Area</vt:lpstr>
      <vt:lpstr>'Ⅲ-13-3-2'!Print_Area</vt:lpstr>
      <vt:lpstr>'Ⅲ-13-3-3'!Print_Area</vt:lpstr>
      <vt:lpstr>'Ⅲ-13-3-5'!Print_Area</vt:lpstr>
      <vt:lpstr>'Ⅲ-14-1'!Print_Area</vt:lpstr>
      <vt:lpstr>'Ⅲ-14-2-1'!Print_Area</vt:lpstr>
      <vt:lpstr>'Ⅲ-14-2-2'!Print_Area</vt:lpstr>
      <vt:lpstr>'Ⅲ-15'!Print_Area</vt:lpstr>
      <vt:lpstr>'Ⅲ-16,17,18'!Print_Area</vt:lpstr>
      <vt:lpstr>'Ⅲ-22'!Print_Area</vt:lpstr>
      <vt:lpstr>'Ⅲ-24-2'!Print_Area</vt:lpstr>
      <vt:lpstr>'Ⅲ-25-1'!Print_Area</vt:lpstr>
      <vt:lpstr>'Ⅲ-25-2'!Print_Area</vt:lpstr>
      <vt:lpstr>'Ⅲ-25-4-3'!Print_Area</vt:lpstr>
      <vt:lpstr>'Ⅲ-26-1'!Print_Area</vt:lpstr>
      <vt:lpstr>'Ⅲ-29'!Print_Area</vt:lpstr>
      <vt:lpstr>目次!Print_Area</vt:lpstr>
      <vt:lpstr>'目次 '!Print_Area</vt:lpstr>
      <vt:lpstr>'Ⅲ-25-2'!Print_Area_MI</vt:lpstr>
      <vt:lpstr>'Ⅲ-14-2-2'!Print_Titles</vt:lpstr>
      <vt:lpstr>'Ⅲ-25-2'!一覧表</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