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ml.chartshapes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updateLinks="always" defaultThemeVersion="124226"/>
  <xr:revisionPtr revIDLastSave="0" documentId="13_ncr:1_{6120D348-CFAA-43C0-98D1-71C5F679B2E9}" xr6:coauthVersionLast="47" xr6:coauthVersionMax="47" xr10:uidLastSave="{00000000-0000-0000-0000-000000000000}"/>
  <bookViews>
    <workbookView xWindow="-120" yWindow="-120" windowWidth="29040" windowHeight="15720" tabRatio="908" xr2:uid="{00000000-000D-0000-FFFF-FFFF00000000}"/>
  </bookViews>
  <sheets>
    <sheet name="目次" sheetId="2" r:id="rId1"/>
    <sheet name="Ⅲ-1-1,2,3" sheetId="51" r:id="rId2"/>
    <sheet name="Ⅲ-1-4" sheetId="52" r:id="rId3"/>
    <sheet name="Ⅲ-1-5" sheetId="53" r:id="rId4"/>
    <sheet name="Ⅲ-2-1-1" sheetId="54" r:id="rId5"/>
    <sheet name="Ⅲ-2-1-2" sheetId="55" r:id="rId6"/>
    <sheet name="Ⅲ-2-2-1" sheetId="56" r:id="rId7"/>
    <sheet name="Ⅲ-2-2-2" sheetId="57" r:id="rId8"/>
    <sheet name="Ⅲ-2-2-3" sheetId="58" r:id="rId9"/>
    <sheet name="Ⅲ-2-2-4" sheetId="59" r:id="rId10"/>
    <sheet name="Ⅲ-2-2-5" sheetId="60" r:id="rId11"/>
    <sheet name="Ⅲ-3-1" sheetId="61" r:id="rId12"/>
    <sheet name="Ⅲ-4-1" sheetId="62" r:id="rId13"/>
    <sheet name="Ⅲ-4-3" sheetId="63" r:id="rId14"/>
    <sheet name="Ⅲ-4-4" sheetId="64" r:id="rId15"/>
    <sheet name="Ⅲ-4-5" sheetId="65" r:id="rId16"/>
    <sheet name="Ⅲ-4-6" sheetId="66" r:id="rId17"/>
    <sheet name="Ⅲ-4-7" sheetId="67" r:id="rId18"/>
    <sheet name="Ⅲ-4-8" sheetId="68" r:id="rId19"/>
    <sheet name="Ⅲ-4-9" sheetId="69" r:id="rId20"/>
  </sheets>
  <definedNames>
    <definedName name="_xlnm._FilterDatabase" localSheetId="3" hidden="1">'Ⅲ-1-5'!$A$8:$A$62</definedName>
    <definedName name="_xlnm.Print_Area" localSheetId="1">'Ⅲ-1-1,2,3'!$A$1:$AY$54</definedName>
    <definedName name="_xlnm.Print_Area" localSheetId="2">'Ⅲ-1-4'!$A$1:$I$17</definedName>
    <definedName name="_xlnm.Print_Area" localSheetId="3">'Ⅲ-1-5'!$A$1:$C$60</definedName>
    <definedName name="_xlnm.Print_Area" localSheetId="4">'Ⅲ-2-1-1'!$A$1:$S$34</definedName>
    <definedName name="_xlnm.Print_Area" localSheetId="5">'Ⅲ-2-1-2'!$A$1:$O$40</definedName>
    <definedName name="_xlnm.Print_Area" localSheetId="6">'Ⅲ-2-2-1'!$B$3:$K$58</definedName>
    <definedName name="_xlnm.Print_Area" localSheetId="7">'Ⅲ-2-2-2'!$A$1:$O$34</definedName>
    <definedName name="_xlnm.Print_Area" localSheetId="8">'Ⅲ-2-2-3'!$A$1:$O$33</definedName>
    <definedName name="_xlnm.Print_Area" localSheetId="9">'Ⅲ-2-2-4'!$A$1:$I$41</definedName>
    <definedName name="_xlnm.Print_Area" localSheetId="10">'Ⅲ-2-2-5'!$A$1:$H$50</definedName>
    <definedName name="_xlnm.Print_Area" localSheetId="11">'Ⅲ-3-1'!$A$1:$K$95</definedName>
    <definedName name="_xlnm.Print_Area" localSheetId="12">'Ⅲ-4-1'!$A$1:$R$31</definedName>
    <definedName name="_xlnm.Print_Area" localSheetId="15">'Ⅲ-4-5'!$A$1:$K$93</definedName>
    <definedName name="_xlnm.Print_Area" localSheetId="16">'Ⅲ-4-6'!$A$1:$I$34</definedName>
    <definedName name="_xlnm.Print_Area" localSheetId="17">'Ⅲ-4-7'!$A$1:$R$60</definedName>
    <definedName name="_xlnm.Print_Area" localSheetId="0">目次!$A$1:$C$25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66" l="1"/>
  <c r="H25" i="66"/>
  <c r="G25" i="66"/>
  <c r="F25" i="66"/>
  <c r="E25" i="66"/>
  <c r="E27" i="66" s="1"/>
  <c r="D25" i="66"/>
  <c r="C25" i="66"/>
  <c r="H24" i="66"/>
  <c r="H23" i="66"/>
  <c r="G22" i="66"/>
  <c r="G27" i="66" s="1"/>
  <c r="F22" i="66"/>
  <c r="F27" i="66" s="1"/>
  <c r="D22" i="66"/>
  <c r="C22" i="66"/>
  <c r="C27" i="66" s="1"/>
  <c r="H21" i="66"/>
  <c r="H20" i="66"/>
  <c r="H19" i="66"/>
  <c r="H18" i="66"/>
  <c r="H17" i="66"/>
  <c r="H16" i="66"/>
  <c r="H15" i="66"/>
  <c r="H14" i="66"/>
  <c r="H13" i="66"/>
  <c r="H12" i="66"/>
  <c r="H11" i="66"/>
  <c r="H10" i="66"/>
  <c r="H9" i="66"/>
  <c r="H8" i="66"/>
  <c r="H7" i="66"/>
  <c r="H6" i="66"/>
  <c r="H5" i="66"/>
  <c r="H22" i="66" s="1"/>
  <c r="H27" i="66" s="1"/>
  <c r="N24" i="63" l="1"/>
  <c r="K24" i="63"/>
  <c r="O24" i="63" s="1"/>
  <c r="P24" i="63" s="1"/>
  <c r="H24" i="63"/>
  <c r="E24" i="63"/>
  <c r="F24" i="63" s="1"/>
  <c r="O23" i="63"/>
  <c r="P23" i="63" s="1"/>
  <c r="N23" i="63"/>
  <c r="K23" i="63"/>
  <c r="L23" i="63" s="1"/>
  <c r="H23" i="63"/>
  <c r="F23" i="63"/>
  <c r="E23" i="63"/>
  <c r="N22" i="63"/>
  <c r="K22" i="63"/>
  <c r="O22" i="63" s="1"/>
  <c r="P22" i="63" s="1"/>
  <c r="H22" i="63"/>
  <c r="F22" i="63"/>
  <c r="E22" i="63"/>
  <c r="N21" i="63"/>
  <c r="K21" i="63"/>
  <c r="O21" i="63" s="1"/>
  <c r="P21" i="63" s="1"/>
  <c r="H21" i="63"/>
  <c r="E21" i="63"/>
  <c r="F21" i="63" s="1"/>
  <c r="O20" i="63"/>
  <c r="P20" i="63" s="1"/>
  <c r="N20" i="63"/>
  <c r="K20" i="63"/>
  <c r="L20" i="63" s="1"/>
  <c r="H20" i="63"/>
  <c r="F20" i="63"/>
  <c r="E20" i="63"/>
  <c r="N19" i="63"/>
  <c r="K19" i="63"/>
  <c r="O19" i="63" s="1"/>
  <c r="P19" i="63" s="1"/>
  <c r="H19" i="63"/>
  <c r="F19" i="63"/>
  <c r="E19" i="63"/>
  <c r="N18" i="63"/>
  <c r="K18" i="63"/>
  <c r="O18" i="63" s="1"/>
  <c r="P18" i="63" s="1"/>
  <c r="H18" i="63"/>
  <c r="E18" i="63"/>
  <c r="F18" i="63" s="1"/>
  <c r="O17" i="63"/>
  <c r="P17" i="63" s="1"/>
  <c r="N17" i="63"/>
  <c r="K17" i="63"/>
  <c r="L17" i="63" s="1"/>
  <c r="H17" i="63"/>
  <c r="F17" i="63"/>
  <c r="E17" i="63"/>
  <c r="N16" i="63"/>
  <c r="K16" i="63"/>
  <c r="O16" i="63" s="1"/>
  <c r="P16" i="63" s="1"/>
  <c r="H16" i="63"/>
  <c r="F16" i="63"/>
  <c r="E16" i="63"/>
  <c r="N15" i="63"/>
  <c r="K15" i="63"/>
  <c r="O15" i="63" s="1"/>
  <c r="P15" i="63" s="1"/>
  <c r="H15" i="63"/>
  <c r="E15" i="63"/>
  <c r="F15" i="63" s="1"/>
  <c r="O14" i="63"/>
  <c r="P14" i="63" s="1"/>
  <c r="N14" i="63"/>
  <c r="K14" i="63"/>
  <c r="L14" i="63" s="1"/>
  <c r="H14" i="63"/>
  <c r="F14" i="63"/>
  <c r="E14" i="63"/>
  <c r="O13" i="63"/>
  <c r="P13" i="63" s="1"/>
  <c r="N13" i="63"/>
  <c r="K13" i="63"/>
  <c r="L13" i="63" s="1"/>
  <c r="H13" i="63"/>
  <c r="F13" i="63"/>
  <c r="E13" i="63"/>
  <c r="N12" i="63"/>
  <c r="K12" i="63"/>
  <c r="O12" i="63" s="1"/>
  <c r="P12" i="63" s="1"/>
  <c r="H12" i="63"/>
  <c r="E12" i="63"/>
  <c r="F12" i="63" s="1"/>
  <c r="O11" i="63"/>
  <c r="P11" i="63" s="1"/>
  <c r="N11" i="63"/>
  <c r="K11" i="63"/>
  <c r="L11" i="63" s="1"/>
  <c r="H11" i="63"/>
  <c r="F11" i="63"/>
  <c r="E11" i="63"/>
  <c r="O10" i="63"/>
  <c r="P10" i="63" s="1"/>
  <c r="N10" i="63"/>
  <c r="K10" i="63"/>
  <c r="L10" i="63" s="1"/>
  <c r="H10" i="63"/>
  <c r="F10" i="63"/>
  <c r="E10" i="63"/>
  <c r="N9" i="63"/>
  <c r="K9" i="63"/>
  <c r="O9" i="63" s="1"/>
  <c r="P9" i="63" s="1"/>
  <c r="H9" i="63"/>
  <c r="E9" i="63"/>
  <c r="F9" i="63" s="1"/>
  <c r="O8" i="63"/>
  <c r="P8" i="63" s="1"/>
  <c r="N8" i="63"/>
  <c r="K8" i="63"/>
  <c r="L8" i="63" s="1"/>
  <c r="H8" i="63"/>
  <c r="F8" i="63"/>
  <c r="E8" i="63"/>
  <c r="O7" i="63"/>
  <c r="P7" i="63" s="1"/>
  <c r="N7" i="63"/>
  <c r="K7" i="63"/>
  <c r="L7" i="63" s="1"/>
  <c r="H7" i="63"/>
  <c r="F7" i="63"/>
  <c r="E7" i="63"/>
  <c r="N6" i="63"/>
  <c r="K6" i="63"/>
  <c r="O6" i="63" s="1"/>
  <c r="P6" i="63" s="1"/>
  <c r="H6" i="63"/>
  <c r="E6" i="63"/>
  <c r="F6" i="63" s="1"/>
  <c r="O5" i="63"/>
  <c r="P5" i="63" s="1"/>
  <c r="N5" i="63"/>
  <c r="K5" i="63"/>
  <c r="L5" i="63" s="1"/>
  <c r="H5" i="63"/>
  <c r="F5" i="63"/>
  <c r="E5" i="63"/>
  <c r="L16" i="63" l="1"/>
  <c r="L19" i="63"/>
  <c r="L22" i="63"/>
  <c r="L6" i="63"/>
  <c r="L9" i="63"/>
  <c r="L12" i="63"/>
  <c r="L15" i="63"/>
  <c r="L18" i="63"/>
  <c r="L21" i="63"/>
  <c r="L24" i="63"/>
  <c r="R30" i="62"/>
  <c r="Q30" i="62"/>
  <c r="P30" i="62"/>
  <c r="N30" i="62"/>
  <c r="M30" i="62"/>
  <c r="L30" i="62"/>
  <c r="K30" i="62"/>
  <c r="J30" i="62"/>
  <c r="I30" i="62"/>
  <c r="H30" i="62"/>
  <c r="G30" i="62"/>
  <c r="F30" i="62"/>
  <c r="E30" i="62"/>
  <c r="D30" i="62"/>
  <c r="O29" i="62"/>
  <c r="O28" i="62"/>
  <c r="O27" i="62"/>
  <c r="O26" i="62"/>
  <c r="O25" i="62"/>
  <c r="O24" i="62"/>
  <c r="O23" i="62"/>
  <c r="O22" i="62"/>
  <c r="O21" i="62"/>
  <c r="O19" i="62"/>
  <c r="O18" i="62"/>
  <c r="O17" i="62"/>
  <c r="O16" i="62"/>
  <c r="O13" i="62"/>
  <c r="O12" i="62"/>
  <c r="O11" i="62"/>
  <c r="O10" i="62"/>
  <c r="O9" i="62"/>
  <c r="O8" i="62"/>
  <c r="O7" i="62"/>
  <c r="O30" i="62" s="1"/>
  <c r="N77" i="61" l="1"/>
  <c r="M77" i="61"/>
  <c r="N76" i="61"/>
  <c r="M76" i="61"/>
  <c r="N75" i="61"/>
  <c r="M75" i="61"/>
  <c r="N74" i="61"/>
  <c r="M74" i="61"/>
  <c r="N73" i="61"/>
  <c r="M73" i="61"/>
  <c r="N72" i="61"/>
  <c r="M72" i="61"/>
  <c r="N71" i="61"/>
  <c r="M71" i="61"/>
  <c r="N70" i="61"/>
  <c r="M70" i="61"/>
  <c r="N69" i="61"/>
  <c r="M69" i="61"/>
  <c r="N68" i="61"/>
  <c r="M68" i="61"/>
  <c r="N67" i="61"/>
  <c r="M67" i="61"/>
  <c r="N66" i="61"/>
  <c r="M66" i="61"/>
  <c r="N65" i="61"/>
  <c r="M65" i="61"/>
  <c r="N64" i="61"/>
  <c r="M64" i="61"/>
  <c r="N63" i="61"/>
  <c r="M63" i="61"/>
  <c r="N62" i="61"/>
  <c r="M62" i="61"/>
  <c r="N61" i="61"/>
  <c r="M61" i="61"/>
  <c r="N60" i="61"/>
  <c r="M60" i="61"/>
  <c r="N59" i="61"/>
  <c r="M59" i="61"/>
  <c r="N58" i="61"/>
  <c r="M58" i="61"/>
  <c r="N57" i="61"/>
  <c r="M57" i="61"/>
  <c r="N56" i="61"/>
  <c r="M56" i="61"/>
  <c r="N55" i="61"/>
  <c r="M55" i="61"/>
  <c r="N54" i="61"/>
  <c r="M54" i="61"/>
  <c r="N53" i="61"/>
  <c r="M53" i="61"/>
  <c r="N52" i="61"/>
  <c r="M52" i="61"/>
  <c r="N51" i="61"/>
  <c r="M51" i="61"/>
  <c r="N50" i="61"/>
  <c r="M50" i="61"/>
  <c r="N49" i="61"/>
  <c r="M49" i="61"/>
  <c r="N48" i="61"/>
  <c r="M48" i="61"/>
  <c r="N45" i="61"/>
  <c r="C45" i="61"/>
  <c r="N44" i="61"/>
  <c r="C44" i="61"/>
  <c r="N43" i="61"/>
  <c r="C43" i="61"/>
  <c r="N42" i="61"/>
  <c r="C42" i="61"/>
  <c r="C41" i="61"/>
  <c r="N40" i="61"/>
  <c r="C40" i="61"/>
  <c r="N39" i="61"/>
  <c r="C39" i="61"/>
  <c r="N38" i="61"/>
  <c r="C38" i="61"/>
  <c r="N37" i="61"/>
  <c r="C37" i="61"/>
  <c r="C36" i="61"/>
  <c r="N35" i="61"/>
  <c r="M35" i="61"/>
  <c r="C35" i="61"/>
  <c r="N34" i="61"/>
  <c r="M34" i="61"/>
  <c r="C34" i="61"/>
  <c r="N33" i="61"/>
  <c r="M33" i="61"/>
  <c r="C33" i="61"/>
  <c r="N32" i="61"/>
  <c r="M32" i="61"/>
  <c r="C32" i="61"/>
  <c r="M31" i="61"/>
  <c r="C31" i="61"/>
  <c r="N30" i="61"/>
  <c r="M30" i="61"/>
  <c r="C30" i="61"/>
  <c r="N29" i="61"/>
  <c r="M29" i="61"/>
  <c r="C29" i="61"/>
  <c r="N28" i="61"/>
  <c r="M28" i="61"/>
  <c r="C28" i="61"/>
  <c r="N27" i="61"/>
  <c r="M27" i="61"/>
  <c r="C27" i="61"/>
  <c r="M26" i="61"/>
  <c r="C26" i="61"/>
  <c r="N25" i="61"/>
  <c r="M25" i="61"/>
  <c r="C25" i="61"/>
  <c r="N24" i="61"/>
  <c r="M24" i="61"/>
  <c r="C24" i="61"/>
  <c r="N23" i="61"/>
  <c r="M23" i="61"/>
  <c r="C23" i="61"/>
  <c r="N22" i="61"/>
  <c r="M22" i="61"/>
  <c r="C22" i="61"/>
  <c r="M21" i="61"/>
  <c r="C21" i="61"/>
  <c r="N20" i="61"/>
  <c r="M20" i="61"/>
  <c r="C20" i="61"/>
  <c r="N19" i="61"/>
  <c r="M19" i="61"/>
  <c r="C19" i="61"/>
  <c r="N18" i="61"/>
  <c r="M18" i="61"/>
  <c r="C18" i="61"/>
  <c r="N17" i="61"/>
  <c r="M17" i="61"/>
  <c r="C17" i="61"/>
  <c r="M16" i="61"/>
  <c r="C16" i="61"/>
  <c r="N15" i="61"/>
  <c r="M15" i="61"/>
  <c r="C15" i="61"/>
  <c r="N14" i="61"/>
  <c r="M14" i="61"/>
  <c r="C14" i="61"/>
  <c r="N13" i="61"/>
  <c r="M13" i="61"/>
  <c r="C13" i="61"/>
  <c r="N12" i="61"/>
  <c r="M12" i="61"/>
  <c r="C12" i="61"/>
  <c r="M11" i="61"/>
  <c r="C11" i="61"/>
  <c r="M10" i="61"/>
  <c r="N9" i="61"/>
  <c r="M9" i="61"/>
  <c r="N8" i="61"/>
  <c r="M8" i="61"/>
  <c r="N7" i="61"/>
  <c r="M7" i="61"/>
  <c r="M6" i="61"/>
  <c r="G2" i="60" l="1"/>
  <c r="I2" i="59"/>
  <c r="M3" i="58"/>
  <c r="N39" i="55"/>
  <c r="M39" i="55"/>
  <c r="K39" i="55"/>
  <c r="L39" i="55" s="1"/>
  <c r="I39" i="55"/>
  <c r="J39" i="55" s="1"/>
  <c r="H39" i="55"/>
  <c r="G39" i="55"/>
  <c r="E39" i="55"/>
  <c r="M38" i="55"/>
  <c r="N38" i="55" s="1"/>
  <c r="K38" i="55"/>
  <c r="L38" i="55" s="1"/>
  <c r="I38" i="55"/>
  <c r="J38" i="55" s="1"/>
  <c r="G38" i="55"/>
  <c r="H38" i="55" s="1"/>
  <c r="E38" i="55"/>
  <c r="O37" i="55"/>
  <c r="N37" i="55"/>
  <c r="L37" i="55"/>
  <c r="J37" i="55"/>
  <c r="H37" i="55"/>
  <c r="N36" i="55"/>
  <c r="L36" i="55"/>
  <c r="J36" i="55"/>
  <c r="H36" i="55"/>
  <c r="O35" i="55"/>
  <c r="N35" i="55"/>
  <c r="L35" i="55"/>
  <c r="J35" i="55"/>
  <c r="H35" i="55"/>
  <c r="N34" i="55"/>
  <c r="L34" i="55"/>
  <c r="J34" i="55"/>
  <c r="H34" i="55"/>
  <c r="O33" i="55"/>
  <c r="N33" i="55"/>
  <c r="L33" i="55"/>
  <c r="J33" i="55"/>
  <c r="H33" i="55"/>
  <c r="N32" i="55"/>
  <c r="L32" i="55"/>
  <c r="J32" i="55"/>
  <c r="H32" i="55"/>
  <c r="O31" i="55"/>
  <c r="N31" i="55"/>
  <c r="L31" i="55"/>
  <c r="J31" i="55"/>
  <c r="H31" i="55"/>
  <c r="N30" i="55"/>
  <c r="L30" i="55"/>
  <c r="J30" i="55"/>
  <c r="H30" i="55"/>
  <c r="O29" i="55"/>
  <c r="N29" i="55"/>
  <c r="L29" i="55"/>
  <c r="J29" i="55"/>
  <c r="H29" i="55"/>
  <c r="N28" i="55"/>
  <c r="L28" i="55"/>
  <c r="J28" i="55"/>
  <c r="H28" i="55"/>
  <c r="O27" i="55"/>
  <c r="O39" i="55" s="1"/>
  <c r="N27" i="55"/>
  <c r="L27" i="55"/>
  <c r="J27" i="55"/>
  <c r="H27" i="55"/>
  <c r="N26" i="55"/>
  <c r="L26" i="55"/>
  <c r="J26" i="55"/>
  <c r="H26" i="55"/>
  <c r="M25" i="55"/>
  <c r="N25" i="55" s="1"/>
  <c r="K25" i="55"/>
  <c r="L25" i="55" s="1"/>
  <c r="I25" i="55"/>
  <c r="J25" i="55" s="1"/>
  <c r="G25" i="55"/>
  <c r="H25" i="55" s="1"/>
  <c r="E25" i="55"/>
  <c r="M24" i="55"/>
  <c r="O18" i="55" s="1"/>
  <c r="K24" i="55"/>
  <c r="L24" i="55" s="1"/>
  <c r="I24" i="55"/>
  <c r="J24" i="55" s="1"/>
  <c r="G24" i="55"/>
  <c r="H24" i="55" s="1"/>
  <c r="E24" i="55"/>
  <c r="M23" i="55"/>
  <c r="N23" i="55" s="1"/>
  <c r="L23" i="55"/>
  <c r="K23" i="55"/>
  <c r="J23" i="55"/>
  <c r="I23" i="55"/>
  <c r="G23" i="55"/>
  <c r="E23" i="55"/>
  <c r="H23" i="55" s="1"/>
  <c r="N22" i="55"/>
  <c r="L22" i="55"/>
  <c r="J22" i="55"/>
  <c r="H22" i="55"/>
  <c r="O21" i="55"/>
  <c r="N21" i="55"/>
  <c r="L21" i="55"/>
  <c r="J21" i="55"/>
  <c r="H21" i="55"/>
  <c r="N20" i="55"/>
  <c r="L20" i="55"/>
  <c r="J20" i="55"/>
  <c r="H20" i="55"/>
  <c r="N18" i="55"/>
  <c r="L18" i="55"/>
  <c r="J18" i="55"/>
  <c r="H18" i="55"/>
  <c r="N17" i="55"/>
  <c r="L17" i="55"/>
  <c r="J17" i="55"/>
  <c r="H17" i="55"/>
  <c r="O16" i="55"/>
  <c r="N16" i="55"/>
  <c r="L16" i="55"/>
  <c r="J16" i="55"/>
  <c r="H16" i="55"/>
  <c r="O15" i="55"/>
  <c r="N15" i="55"/>
  <c r="L15" i="55"/>
  <c r="J15" i="55"/>
  <c r="H15" i="55"/>
  <c r="N14" i="55"/>
  <c r="L14" i="55"/>
  <c r="J14" i="55"/>
  <c r="H14" i="55"/>
  <c r="N13" i="55"/>
  <c r="L13" i="55"/>
  <c r="J13" i="55"/>
  <c r="H13" i="55"/>
  <c r="O12" i="55"/>
  <c r="N12" i="55"/>
  <c r="L12" i="55"/>
  <c r="J12" i="55"/>
  <c r="H12" i="55"/>
  <c r="N11" i="55"/>
  <c r="L11" i="55"/>
  <c r="J11" i="55"/>
  <c r="H11" i="55"/>
  <c r="O10" i="55"/>
  <c r="N10" i="55"/>
  <c r="L10" i="55"/>
  <c r="J10" i="55"/>
  <c r="H10" i="55"/>
  <c r="N9" i="55"/>
  <c r="L9" i="55"/>
  <c r="J9" i="55"/>
  <c r="H9" i="55"/>
  <c r="N8" i="55"/>
  <c r="L8" i="55"/>
  <c r="J8" i="55"/>
  <c r="H8" i="55"/>
  <c r="O7" i="55"/>
  <c r="N7" i="55"/>
  <c r="L7" i="55"/>
  <c r="J7" i="55"/>
  <c r="H7" i="55"/>
  <c r="N6" i="55"/>
  <c r="L6" i="55"/>
  <c r="J6" i="55"/>
  <c r="H6" i="55"/>
  <c r="N5" i="55"/>
  <c r="L5" i="55"/>
  <c r="J5" i="55"/>
  <c r="H5" i="55"/>
  <c r="O2" i="55"/>
  <c r="R31" i="54"/>
  <c r="S30" i="54"/>
  <c r="S29" i="54"/>
  <c r="R29" i="54"/>
  <c r="B12" i="52"/>
  <c r="H12" i="52" s="1"/>
  <c r="H11" i="52"/>
  <c r="H10" i="52"/>
  <c r="H9" i="52"/>
  <c r="H8" i="52"/>
  <c r="H7" i="52"/>
  <c r="H6" i="52"/>
  <c r="AN49" i="51"/>
  <c r="AG49" i="51"/>
  <c r="Z49" i="51"/>
  <c r="S49" i="51"/>
  <c r="L49" i="51"/>
  <c r="AG48" i="51"/>
  <c r="AG47" i="51"/>
  <c r="AG46" i="51"/>
  <c r="AG45" i="51"/>
  <c r="AG44" i="51"/>
  <c r="AG43" i="51"/>
  <c r="AN42" i="51"/>
  <c r="AN50" i="51" s="1"/>
  <c r="Z42" i="51"/>
  <c r="Z50" i="51" s="1"/>
  <c r="S42" i="51"/>
  <c r="AG42" i="51" s="1"/>
  <c r="AG50" i="51" s="1"/>
  <c r="L42" i="51"/>
  <c r="L50" i="51" s="1"/>
  <c r="AG41" i="51"/>
  <c r="AG40" i="51"/>
  <c r="AG39" i="51"/>
  <c r="AG38" i="51"/>
  <c r="AG37" i="51"/>
  <c r="AG36" i="51"/>
  <c r="AQ27" i="51"/>
  <c r="AH27" i="51"/>
  <c r="AQ12" i="51"/>
  <c r="AH12" i="51"/>
  <c r="Y12" i="51"/>
  <c r="P12" i="51"/>
  <c r="G12" i="51"/>
  <c r="O13" i="55" l="1"/>
  <c r="O25" i="55" s="1"/>
  <c r="O19" i="55"/>
  <c r="O22" i="55"/>
  <c r="O6" i="55"/>
  <c r="O9" i="55"/>
  <c r="N24" i="55"/>
  <c r="S50" i="51"/>
  <c r="O24" i="5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Q6" authorId="0" shapeId="0" xr:uid="{6A37AD3B-FB67-43E0-9274-D5776016E2E6}">
      <text>
        <r>
          <rPr>
            <b/>
            <sz val="9"/>
            <color indexed="81"/>
            <rFont val="MS P ゴシック"/>
            <family val="3"/>
            <charset val="128"/>
          </rPr>
          <t>R6年分の観光統計は１２月末に公表予定。現時点で、数値をお伝えすることはできない。
11/14（金）青森県観光政策課スズキ様に確認</t>
        </r>
      </text>
    </comment>
    <comment ref="AQ12" authorId="0" shapeId="0" xr:uid="{AD9CCB96-0B76-409A-B8B5-8359944812BF}">
      <text>
        <r>
          <rPr>
            <b/>
            <sz val="9"/>
            <color indexed="81"/>
            <rFont val="MS P ゴシック"/>
            <family val="3"/>
            <charset val="128"/>
          </rPr>
          <t>青森を除いた合計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6" authorId="0" shapeId="0" xr:uid="{44C9A081-512D-4F7F-A257-49A2D2FB90B1}">
      <text>
        <r>
          <rPr>
            <sz val="9"/>
            <color indexed="81"/>
            <rFont val="MS P ゴシック"/>
            <family val="3"/>
            <charset val="128"/>
          </rPr>
          <t>48→49</t>
        </r>
      </text>
    </comment>
    <comment ref="G16" authorId="0" shapeId="0" xr:uid="{4F70279A-2B72-40DD-A66E-CF0A2EC5FEB0}">
      <text>
        <r>
          <rPr>
            <sz val="9"/>
            <color indexed="81"/>
            <rFont val="MS P ゴシック"/>
            <family val="3"/>
            <charset val="128"/>
          </rPr>
          <t>3→2</t>
        </r>
      </text>
    </comment>
    <comment ref="C23" authorId="0" shapeId="0" xr:uid="{4C97AAE5-8E89-4A88-BB7D-D7D46B2B6990}">
      <text>
        <r>
          <rPr>
            <sz val="9"/>
            <color indexed="81"/>
            <rFont val="ＭＳ Ｐゴシック"/>
            <family val="3"/>
            <charset val="128"/>
          </rPr>
          <t>2386→2388</t>
        </r>
      </text>
    </comment>
    <comment ref="F23" authorId="0" shapeId="0" xr:uid="{41CE4C2F-B608-44D9-822E-0DDCC229D603}">
      <text>
        <r>
          <rPr>
            <sz val="9"/>
            <color indexed="81"/>
            <rFont val="MS P ゴシック"/>
            <family val="3"/>
            <charset val="128"/>
          </rPr>
          <t>78→75</t>
        </r>
      </text>
    </comment>
    <comment ref="G23" authorId="0" shapeId="0" xr:uid="{226C5DE0-890B-4D3D-BD13-146C9A0736D0}">
      <text>
        <r>
          <rPr>
            <sz val="9"/>
            <color indexed="81"/>
            <rFont val="MS P ゴシック"/>
            <family val="3"/>
            <charset val="128"/>
          </rPr>
          <t>134→129</t>
        </r>
      </text>
    </comment>
  </commentList>
</comments>
</file>

<file path=xl/sharedStrings.xml><?xml version="1.0" encoding="utf-8"?>
<sst xmlns="http://schemas.openxmlformats.org/spreadsheetml/2006/main" count="1423" uniqueCount="690">
  <si>
    <t>番号</t>
    <rPh sb="0" eb="2">
      <t>バンゴウ</t>
    </rPh>
    <phoneticPr fontId="9"/>
  </si>
  <si>
    <t>タイトル</t>
    <phoneticPr fontId="9"/>
  </si>
  <si>
    <t>観光の現況</t>
    <phoneticPr fontId="7"/>
  </si>
  <si>
    <t xml:space="preserve">観光地域づくり法人（DMO）の現況 </t>
    <phoneticPr fontId="7"/>
  </si>
  <si>
    <t>交通環境の現状</t>
  </si>
  <si>
    <t>次世代自動車の普及状況</t>
    <phoneticPr fontId="7"/>
  </si>
  <si>
    <t>Ⅲ-4-1</t>
    <phoneticPr fontId="7"/>
  </si>
  <si>
    <t>鉄道輸送等の現況</t>
  </si>
  <si>
    <t>東北新幹線・北海道新幹線の施設計画</t>
    <phoneticPr fontId="7"/>
  </si>
  <si>
    <t>鉄道国庫補助金交付の現況</t>
    <phoneticPr fontId="7"/>
  </si>
  <si>
    <t>踏切道の現況</t>
    <phoneticPr fontId="7"/>
  </si>
  <si>
    <t>鉄道運転事故の発生状況</t>
    <phoneticPr fontId="7"/>
  </si>
  <si>
    <t>踏切障害の状況</t>
    <phoneticPr fontId="7"/>
  </si>
  <si>
    <t>索道事業</t>
    <phoneticPr fontId="7"/>
  </si>
  <si>
    <t>鉄道事業の現況</t>
    <phoneticPr fontId="7"/>
  </si>
  <si>
    <t>鉄道事業運輸実績の推移</t>
    <phoneticPr fontId="7"/>
  </si>
  <si>
    <t>物流施設の現況</t>
    <phoneticPr fontId="7"/>
  </si>
  <si>
    <t>〈広域連携DMO　東北１法人〉</t>
    <rPh sb="1" eb="3">
      <t>コウイキ</t>
    </rPh>
    <rPh sb="3" eb="5">
      <t>レンケイ</t>
    </rPh>
    <rPh sb="9" eb="11">
      <t>トウホク</t>
    </rPh>
    <rPh sb="12" eb="14">
      <t>ホウジン</t>
    </rPh>
    <phoneticPr fontId="7"/>
  </si>
  <si>
    <t>申請区分</t>
    <rPh sb="0" eb="2">
      <t>シンセイ</t>
    </rPh>
    <rPh sb="2" eb="4">
      <t>クブン</t>
    </rPh>
    <phoneticPr fontId="7"/>
  </si>
  <si>
    <t>マーケティング・マネジメント対象とする区域（自治体単位）</t>
    <rPh sb="14" eb="16">
      <t>タイショウ</t>
    </rPh>
    <rPh sb="19" eb="21">
      <t>クイキ</t>
    </rPh>
    <rPh sb="22" eb="25">
      <t>ジチタイ</t>
    </rPh>
    <rPh sb="25" eb="27">
      <t>タンイ</t>
    </rPh>
    <phoneticPr fontId="7"/>
  </si>
  <si>
    <t>（一社）秋田犬ツーリズム</t>
    <rPh sb="1" eb="2">
      <t>イッ</t>
    </rPh>
    <rPh sb="2" eb="3">
      <t>シャ</t>
    </rPh>
    <rPh sb="4" eb="6">
      <t>アキタ</t>
    </rPh>
    <rPh sb="6" eb="7">
      <t>イヌ</t>
    </rPh>
    <phoneticPr fontId="7"/>
  </si>
  <si>
    <t>【秋田県】大館市、北秋田市、小坂町、上小阿仁村</t>
    <rPh sb="1" eb="4">
      <t>アキタケン</t>
    </rPh>
    <rPh sb="5" eb="7">
      <t>オオダテ</t>
    </rPh>
    <rPh sb="7" eb="8">
      <t>シ</t>
    </rPh>
    <rPh sb="9" eb="10">
      <t>キタ</t>
    </rPh>
    <rPh sb="10" eb="12">
      <t>アキタ</t>
    </rPh>
    <rPh sb="12" eb="13">
      <t>シ</t>
    </rPh>
    <rPh sb="14" eb="16">
      <t>コサカ</t>
    </rPh>
    <rPh sb="16" eb="17">
      <t>マチ</t>
    </rPh>
    <rPh sb="18" eb="19">
      <t>ウエ</t>
    </rPh>
    <rPh sb="19" eb="20">
      <t>チイ</t>
    </rPh>
    <rPh sb="20" eb="22">
      <t>アニ</t>
    </rPh>
    <rPh sb="22" eb="23">
      <t>ムラ</t>
    </rPh>
    <phoneticPr fontId="7"/>
  </si>
  <si>
    <t>（公財）福島県観光物産交流協会</t>
    <rPh sb="1" eb="3">
      <t>コウザイ</t>
    </rPh>
    <rPh sb="4" eb="7">
      <t>フクシマケン</t>
    </rPh>
    <rPh sb="7" eb="9">
      <t>カンコウ</t>
    </rPh>
    <rPh sb="9" eb="11">
      <t>ブッサン</t>
    </rPh>
    <rPh sb="11" eb="13">
      <t>コウリュウ</t>
    </rPh>
    <rPh sb="13" eb="15">
      <t>キョウカイ</t>
    </rPh>
    <phoneticPr fontId="7"/>
  </si>
  <si>
    <t>福島県</t>
    <rPh sb="0" eb="3">
      <t>フクシマケン</t>
    </rPh>
    <phoneticPr fontId="7"/>
  </si>
  <si>
    <t>おもてなし山形（株）</t>
    <rPh sb="5" eb="7">
      <t>ヤマガタ</t>
    </rPh>
    <rPh sb="7" eb="10">
      <t>カブ</t>
    </rPh>
    <phoneticPr fontId="7"/>
  </si>
  <si>
    <t>（一社）世界遺産平泉・一関ＤＭＯ</t>
    <rPh sb="1" eb="2">
      <t>イッ</t>
    </rPh>
    <rPh sb="2" eb="3">
      <t>シャ</t>
    </rPh>
    <rPh sb="4" eb="6">
      <t>セカイ</t>
    </rPh>
    <rPh sb="6" eb="8">
      <t>イサン</t>
    </rPh>
    <rPh sb="8" eb="10">
      <t>ヒライズミ</t>
    </rPh>
    <rPh sb="11" eb="12">
      <t>イチ</t>
    </rPh>
    <rPh sb="12" eb="13">
      <t>セキ</t>
    </rPh>
    <phoneticPr fontId="7"/>
  </si>
  <si>
    <t>【岩手県】一関市、平泉町</t>
    <rPh sb="1" eb="4">
      <t>イワテケン</t>
    </rPh>
    <rPh sb="5" eb="8">
      <t>イチノセキシ</t>
    </rPh>
    <rPh sb="9" eb="11">
      <t>ヒライズミ</t>
    </rPh>
    <rPh sb="11" eb="12">
      <t>マチ</t>
    </rPh>
    <phoneticPr fontId="7"/>
  </si>
  <si>
    <t>青森県</t>
    <rPh sb="0" eb="3">
      <t>アオモリケン</t>
    </rPh>
    <phoneticPr fontId="7"/>
  </si>
  <si>
    <t>（一財）ＶＩＳＩＴはちのへ</t>
    <rPh sb="1" eb="2">
      <t>イチ</t>
    </rPh>
    <rPh sb="2" eb="3">
      <t>ザイ</t>
    </rPh>
    <phoneticPr fontId="7"/>
  </si>
  <si>
    <t>【青森県】八戸市、三戸町、五戸町、田子町、南部町、階上町、新郷村、おいらせ町</t>
    <rPh sb="1" eb="3">
      <t>アオモリ</t>
    </rPh>
    <rPh sb="5" eb="8">
      <t>ハチノヘシ</t>
    </rPh>
    <rPh sb="9" eb="12">
      <t>サンノヘマチ</t>
    </rPh>
    <rPh sb="13" eb="16">
      <t>ゴノヘマチ</t>
    </rPh>
    <rPh sb="17" eb="20">
      <t>タッコマチ</t>
    </rPh>
    <rPh sb="21" eb="24">
      <t>ナンブマチ</t>
    </rPh>
    <rPh sb="25" eb="27">
      <t>ハシカミ</t>
    </rPh>
    <rPh sb="27" eb="28">
      <t>マチ</t>
    </rPh>
    <rPh sb="29" eb="32">
      <t>シンゴウムラ</t>
    </rPh>
    <rPh sb="37" eb="38">
      <t>マチ</t>
    </rPh>
    <phoneticPr fontId="7"/>
  </si>
  <si>
    <t>地域ＤＭＯ</t>
    <rPh sb="0" eb="2">
      <t>チイキ</t>
    </rPh>
    <phoneticPr fontId="7"/>
  </si>
  <si>
    <t>【福島県】いわき市</t>
    <rPh sb="1" eb="4">
      <t>フクシマケン</t>
    </rPh>
    <rPh sb="8" eb="9">
      <t>シ</t>
    </rPh>
    <phoneticPr fontId="7"/>
  </si>
  <si>
    <t>【宮城県】気仙沼市</t>
    <rPh sb="1" eb="4">
      <t>ミヤギケン</t>
    </rPh>
    <rPh sb="5" eb="9">
      <t>ケセンヌマシ</t>
    </rPh>
    <phoneticPr fontId="7"/>
  </si>
  <si>
    <t>【岩手県】八幡平市</t>
    <rPh sb="1" eb="4">
      <t>イワテケン</t>
    </rPh>
    <rPh sb="5" eb="9">
      <t>ハチマンタイシ</t>
    </rPh>
    <phoneticPr fontId="7"/>
  </si>
  <si>
    <t>【岩手県】宮古市</t>
    <rPh sb="1" eb="4">
      <t>イワテケン</t>
    </rPh>
    <rPh sb="5" eb="8">
      <t>ミヤコシ</t>
    </rPh>
    <phoneticPr fontId="7"/>
  </si>
  <si>
    <t>（株）かまいしDMC</t>
    <rPh sb="0" eb="3">
      <t>カブ</t>
    </rPh>
    <phoneticPr fontId="7"/>
  </si>
  <si>
    <t>【岩手県】釜石市</t>
    <rPh sb="1" eb="4">
      <t>イワテケン</t>
    </rPh>
    <rPh sb="5" eb="8">
      <t>カマイシシ</t>
    </rPh>
    <phoneticPr fontId="7"/>
  </si>
  <si>
    <t>【福島県】郡山市</t>
    <rPh sb="1" eb="4">
      <t>フクシマケン</t>
    </rPh>
    <rPh sb="5" eb="8">
      <t>コオリヤマシ</t>
    </rPh>
    <phoneticPr fontId="7"/>
  </si>
  <si>
    <t>【青森県】十和田市</t>
    <rPh sb="1" eb="4">
      <t>アオモリケン</t>
    </rPh>
    <rPh sb="5" eb="9">
      <t>トワダシ</t>
    </rPh>
    <phoneticPr fontId="7"/>
  </si>
  <si>
    <t>【福島県】二本松市</t>
    <rPh sb="1" eb="4">
      <t>フクシマケン</t>
    </rPh>
    <rPh sb="5" eb="9">
      <t>ニホンマツシ</t>
    </rPh>
    <phoneticPr fontId="7"/>
  </si>
  <si>
    <t>【岩手県】宮古市、大船渡市、久慈市、陸前高田市、釜石市、住田町、
大槌町、山田町、岩泉町、田野畑村、普代村、野田村、洋野町</t>
    <rPh sb="1" eb="4">
      <t>イワテケン</t>
    </rPh>
    <rPh sb="5" eb="7">
      <t>ミヤコ</t>
    </rPh>
    <rPh sb="7" eb="8">
      <t>シ</t>
    </rPh>
    <rPh sb="9" eb="12">
      <t>オオフナト</t>
    </rPh>
    <rPh sb="12" eb="13">
      <t>シ</t>
    </rPh>
    <rPh sb="14" eb="16">
      <t>クジ</t>
    </rPh>
    <rPh sb="16" eb="17">
      <t>シ</t>
    </rPh>
    <rPh sb="18" eb="20">
      <t>リクゼン</t>
    </rPh>
    <rPh sb="20" eb="22">
      <t>タカタ</t>
    </rPh>
    <rPh sb="22" eb="23">
      <t>シ</t>
    </rPh>
    <rPh sb="24" eb="26">
      <t>カマイシ</t>
    </rPh>
    <rPh sb="26" eb="27">
      <t>シ</t>
    </rPh>
    <rPh sb="28" eb="30">
      <t>スミダ</t>
    </rPh>
    <rPh sb="30" eb="31">
      <t>マチ</t>
    </rPh>
    <rPh sb="33" eb="35">
      <t>オオヅチ</t>
    </rPh>
    <rPh sb="35" eb="36">
      <t>マチ</t>
    </rPh>
    <rPh sb="37" eb="39">
      <t>ヤマダ</t>
    </rPh>
    <rPh sb="39" eb="40">
      <t>マチ</t>
    </rPh>
    <rPh sb="41" eb="43">
      <t>イワイズミ</t>
    </rPh>
    <rPh sb="43" eb="44">
      <t>マチ</t>
    </rPh>
    <rPh sb="45" eb="47">
      <t>タノ</t>
    </rPh>
    <rPh sb="47" eb="48">
      <t>ハタケ</t>
    </rPh>
    <rPh sb="48" eb="49">
      <t>ムラ</t>
    </rPh>
    <rPh sb="50" eb="53">
      <t>フダイムラ</t>
    </rPh>
    <rPh sb="54" eb="57">
      <t>ノダムラ</t>
    </rPh>
    <rPh sb="58" eb="59">
      <t>ヨウ</t>
    </rPh>
    <rPh sb="59" eb="60">
      <t>ノ</t>
    </rPh>
    <rPh sb="60" eb="61">
      <t>マチ</t>
    </rPh>
    <phoneticPr fontId="7"/>
  </si>
  <si>
    <t>（一社）石巻圏観光推進機構</t>
    <rPh sb="1" eb="2">
      <t>イッ</t>
    </rPh>
    <rPh sb="2" eb="3">
      <t>シャ</t>
    </rPh>
    <rPh sb="4" eb="6">
      <t>イシノマキ</t>
    </rPh>
    <rPh sb="6" eb="7">
      <t>ケン</t>
    </rPh>
    <rPh sb="7" eb="9">
      <t>カンコウ</t>
    </rPh>
    <rPh sb="9" eb="11">
      <t>スイシン</t>
    </rPh>
    <rPh sb="11" eb="13">
      <t>キコウ</t>
    </rPh>
    <phoneticPr fontId="7"/>
  </si>
  <si>
    <t>【宮城県】石巻市、東松島市、女川町</t>
    <rPh sb="1" eb="4">
      <t>ミヤギケン</t>
    </rPh>
    <rPh sb="5" eb="8">
      <t>イシノマキシ</t>
    </rPh>
    <rPh sb="9" eb="13">
      <t>ヒガシマツシマシ</t>
    </rPh>
    <rPh sb="14" eb="16">
      <t>オナガワ</t>
    </rPh>
    <rPh sb="16" eb="17">
      <t>マチ</t>
    </rPh>
    <phoneticPr fontId="7"/>
  </si>
  <si>
    <t>（一社）あきた白神ツーリズム</t>
    <rPh sb="1" eb="2">
      <t>イチ</t>
    </rPh>
    <rPh sb="2" eb="3">
      <t>シャ</t>
    </rPh>
    <rPh sb="7" eb="9">
      <t>シラカミ</t>
    </rPh>
    <phoneticPr fontId="7"/>
  </si>
  <si>
    <t>【秋田県】能代市、藤里町、三種町、八峰町</t>
    <rPh sb="1" eb="3">
      <t>アキタ</t>
    </rPh>
    <rPh sb="3" eb="4">
      <t>ケン</t>
    </rPh>
    <rPh sb="5" eb="8">
      <t>ノシロシ</t>
    </rPh>
    <rPh sb="9" eb="12">
      <t>フジサトマチ</t>
    </rPh>
    <rPh sb="13" eb="15">
      <t>ミタネ</t>
    </rPh>
    <rPh sb="15" eb="16">
      <t>マチ</t>
    </rPh>
    <rPh sb="17" eb="18">
      <t>ハチ</t>
    </rPh>
    <rPh sb="18" eb="19">
      <t>ミネ</t>
    </rPh>
    <rPh sb="19" eb="20">
      <t>マチ</t>
    </rPh>
    <phoneticPr fontId="7"/>
  </si>
  <si>
    <t>（一社）秋田県観光連盟</t>
    <rPh sb="1" eb="2">
      <t>イチ</t>
    </rPh>
    <rPh sb="2" eb="3">
      <t>シャ</t>
    </rPh>
    <rPh sb="4" eb="7">
      <t>アキタケン</t>
    </rPh>
    <rPh sb="7" eb="9">
      <t>カンコウ</t>
    </rPh>
    <rPh sb="9" eb="11">
      <t>レンメイ</t>
    </rPh>
    <phoneticPr fontId="7"/>
  </si>
  <si>
    <t>秋田県</t>
    <rPh sb="0" eb="3">
      <t>アキタケン</t>
    </rPh>
    <phoneticPr fontId="7"/>
  </si>
  <si>
    <t>【秋田県】横手市</t>
    <rPh sb="1" eb="4">
      <t>アキタケン</t>
    </rPh>
    <rPh sb="5" eb="8">
      <t>ヨコテシ</t>
    </rPh>
    <phoneticPr fontId="7"/>
  </si>
  <si>
    <t>【秋田県】男鹿市</t>
    <rPh sb="1" eb="4">
      <t>アキタケン</t>
    </rPh>
    <rPh sb="5" eb="8">
      <t>オガシ</t>
    </rPh>
    <phoneticPr fontId="7"/>
  </si>
  <si>
    <t>（一社）福島市観光コンベンション協会</t>
    <rPh sb="1" eb="2">
      <t>イチ</t>
    </rPh>
    <rPh sb="2" eb="3">
      <t>シャ</t>
    </rPh>
    <rPh sb="4" eb="6">
      <t>フクシマ</t>
    </rPh>
    <rPh sb="6" eb="7">
      <t>シ</t>
    </rPh>
    <rPh sb="7" eb="9">
      <t>カンコウ</t>
    </rPh>
    <rPh sb="16" eb="18">
      <t>キョウカイ</t>
    </rPh>
    <phoneticPr fontId="7"/>
  </si>
  <si>
    <t>【福島県】福島市</t>
    <rPh sb="1" eb="3">
      <t>フクシマ</t>
    </rPh>
    <rPh sb="3" eb="4">
      <t>ケン</t>
    </rPh>
    <rPh sb="5" eb="7">
      <t>フクシマ</t>
    </rPh>
    <rPh sb="7" eb="8">
      <t>シ</t>
    </rPh>
    <phoneticPr fontId="7"/>
  </si>
  <si>
    <t>（一財）会津若松観光ビューロー</t>
    <rPh sb="1" eb="2">
      <t>イチ</t>
    </rPh>
    <rPh sb="2" eb="3">
      <t>ザイ</t>
    </rPh>
    <rPh sb="4" eb="8">
      <t>アイヅワカマツ</t>
    </rPh>
    <rPh sb="8" eb="10">
      <t>カンコウ</t>
    </rPh>
    <phoneticPr fontId="7"/>
  </si>
  <si>
    <t>【福島県】会津若松市</t>
    <rPh sb="1" eb="4">
      <t>フクシマケン</t>
    </rPh>
    <rPh sb="5" eb="10">
      <t>アイヅワカマツシ</t>
    </rPh>
    <phoneticPr fontId="7"/>
  </si>
  <si>
    <t>（一社）花巻観光協会</t>
    <rPh sb="1" eb="2">
      <t>イチ</t>
    </rPh>
    <rPh sb="2" eb="3">
      <t>シャ</t>
    </rPh>
    <rPh sb="4" eb="6">
      <t>ハナマキ</t>
    </rPh>
    <rPh sb="6" eb="8">
      <t>カンコウ</t>
    </rPh>
    <rPh sb="8" eb="10">
      <t>キョウカイ</t>
    </rPh>
    <phoneticPr fontId="7"/>
  </si>
  <si>
    <t>【岩手県】花巻市</t>
    <rPh sb="1" eb="3">
      <t>イワテ</t>
    </rPh>
    <rPh sb="3" eb="4">
      <t>ケン</t>
    </rPh>
    <rPh sb="5" eb="7">
      <t>ハナマキ</t>
    </rPh>
    <rPh sb="7" eb="8">
      <t>シ</t>
    </rPh>
    <phoneticPr fontId="7"/>
  </si>
  <si>
    <t>青　森</t>
    <rPh sb="0" eb="1">
      <t>アオ</t>
    </rPh>
    <rPh sb="2" eb="3">
      <t>モリ</t>
    </rPh>
    <phoneticPr fontId="9"/>
  </si>
  <si>
    <t>岩　手</t>
    <rPh sb="0" eb="1">
      <t>イワ</t>
    </rPh>
    <rPh sb="2" eb="3">
      <t>テ</t>
    </rPh>
    <phoneticPr fontId="9"/>
  </si>
  <si>
    <t>宮　城</t>
    <rPh sb="0" eb="1">
      <t>ミヤ</t>
    </rPh>
    <rPh sb="2" eb="3">
      <t>シロ</t>
    </rPh>
    <phoneticPr fontId="9"/>
  </si>
  <si>
    <t>秋　田</t>
    <rPh sb="0" eb="1">
      <t>アキ</t>
    </rPh>
    <rPh sb="2" eb="3">
      <t>タ</t>
    </rPh>
    <phoneticPr fontId="9"/>
  </si>
  <si>
    <t>山　形</t>
    <rPh sb="0" eb="1">
      <t>ヤマ</t>
    </rPh>
    <rPh sb="2" eb="3">
      <t>カタチ</t>
    </rPh>
    <phoneticPr fontId="9"/>
  </si>
  <si>
    <t>福　島</t>
    <rPh sb="0" eb="1">
      <t>フク</t>
    </rPh>
    <rPh sb="2" eb="3">
      <t>シマ</t>
    </rPh>
    <phoneticPr fontId="9"/>
  </si>
  <si>
    <t>管内計</t>
    <rPh sb="0" eb="2">
      <t>カンナイ</t>
    </rPh>
    <rPh sb="2" eb="3">
      <t>ケイ</t>
    </rPh>
    <phoneticPr fontId="9"/>
  </si>
  <si>
    <t>通</t>
  </si>
  <si>
    <t>貯蔵そう</t>
  </si>
  <si>
    <t>倉</t>
  </si>
  <si>
    <t>危険品</t>
  </si>
  <si>
    <t>建屋・野積</t>
    <rPh sb="0" eb="2">
      <t>タテヤ</t>
    </rPh>
    <rPh sb="3" eb="5">
      <t>ノヅ</t>
    </rPh>
    <phoneticPr fontId="9"/>
  </si>
  <si>
    <t>庫</t>
  </si>
  <si>
    <t>水面倉庫</t>
    <rPh sb="2" eb="4">
      <t>ソウコ</t>
    </rPh>
    <phoneticPr fontId="9"/>
  </si>
  <si>
    <t>（注）１．各県にまたがる事業者は、各県それぞれ１事業者として計上。</t>
    <rPh sb="30" eb="32">
      <t>ケイジョウ</t>
    </rPh>
    <phoneticPr fontId="9"/>
  </si>
  <si>
    <t>　　　２．普通倉庫・１～３類の事業者数及び棟数の〈　〉内の数は、トランクルームの数で内数である。</t>
    <rPh sb="13" eb="14">
      <t>ルイ</t>
    </rPh>
    <rPh sb="15" eb="18">
      <t>ジギョウシャ</t>
    </rPh>
    <rPh sb="18" eb="19">
      <t>スウ</t>
    </rPh>
    <rPh sb="19" eb="20">
      <t>オヨ</t>
    </rPh>
    <rPh sb="21" eb="22">
      <t>トウ</t>
    </rPh>
    <rPh sb="22" eb="23">
      <t>スウ</t>
    </rPh>
    <rPh sb="27" eb="28">
      <t>ナイ</t>
    </rPh>
    <rPh sb="29" eb="30">
      <t>カズ</t>
    </rPh>
    <rPh sb="40" eb="41">
      <t>カズ</t>
    </rPh>
    <rPh sb="42" eb="43">
      <t>ウチ</t>
    </rPh>
    <rPh sb="43" eb="44">
      <t>スウ</t>
    </rPh>
    <phoneticPr fontId="9"/>
  </si>
  <si>
    <t>種</t>
  </si>
  <si>
    <t>別</t>
  </si>
  <si>
    <t>県別</t>
  </si>
  <si>
    <t>　区分</t>
  </si>
  <si>
    <t>指数</t>
  </si>
  <si>
    <t>積比</t>
    <rPh sb="1" eb="2">
      <t>ヒ</t>
    </rPh>
    <phoneticPr fontId="9"/>
  </si>
  <si>
    <t>青森</t>
  </si>
  <si>
    <t>所管面積(㎡)</t>
  </si>
  <si>
    <t>普通倉庫</t>
    <rPh sb="0" eb="2">
      <t>フツウ</t>
    </rPh>
    <rPh sb="2" eb="4">
      <t>ソウコ</t>
    </rPh>
    <phoneticPr fontId="9"/>
  </si>
  <si>
    <t>岩手</t>
  </si>
  <si>
    <t>宮城</t>
  </si>
  <si>
    <t>秋田</t>
    <rPh sb="0" eb="2">
      <t>アキタ</t>
    </rPh>
    <phoneticPr fontId="9"/>
  </si>
  <si>
    <t>山形</t>
    <rPh sb="0" eb="2">
      <t>ヤマガタ</t>
    </rPh>
    <phoneticPr fontId="9"/>
  </si>
  <si>
    <t>福島</t>
  </si>
  <si>
    <t>所管容積(㎥)</t>
  </si>
  <si>
    <t>合計</t>
  </si>
  <si>
    <t>冷蔵倉庫</t>
    <rPh sb="0" eb="2">
      <t>レイゾウ</t>
    </rPh>
    <rPh sb="2" eb="4">
      <t>ソウコ</t>
    </rPh>
    <phoneticPr fontId="9"/>
  </si>
  <si>
    <t>種別</t>
  </si>
  <si>
    <t>入庫高</t>
  </si>
  <si>
    <t>県</t>
  </si>
  <si>
    <t>青森県</t>
  </si>
  <si>
    <t>岩手県</t>
  </si>
  <si>
    <t>宮城県</t>
  </si>
  <si>
    <t>秋田県</t>
    <rPh sb="0" eb="2">
      <t>アキタ</t>
    </rPh>
    <phoneticPr fontId="9"/>
  </si>
  <si>
    <t>山形県</t>
    <rPh sb="0" eb="2">
      <t>ヤマガタ</t>
    </rPh>
    <phoneticPr fontId="9"/>
  </si>
  <si>
    <t>福島県</t>
  </si>
  <si>
    <t>管内合計</t>
  </si>
  <si>
    <t>品目</t>
  </si>
  <si>
    <t>トン数</t>
  </si>
  <si>
    <t>％</t>
  </si>
  <si>
    <t>農水産品</t>
  </si>
  <si>
    <t>金属</t>
  </si>
  <si>
    <t>金属製品　・　機械</t>
  </si>
  <si>
    <t>窯業品</t>
  </si>
  <si>
    <t>化学工業品</t>
  </si>
  <si>
    <t>紙・パルプ</t>
  </si>
  <si>
    <t>繊維工業品</t>
  </si>
  <si>
    <t>食料工業品</t>
  </si>
  <si>
    <t>雑工業品</t>
  </si>
  <si>
    <t>雑品</t>
  </si>
  <si>
    <t>保管残高（月平均）</t>
  </si>
  <si>
    <t>生鮮水産物</t>
  </si>
  <si>
    <t>冷凍水産物</t>
  </si>
  <si>
    <t>塩干水産物</t>
  </si>
  <si>
    <t>水産加工品</t>
  </si>
  <si>
    <t>畜産物</t>
  </si>
  <si>
    <t>畜産加工品</t>
  </si>
  <si>
    <t>農産物</t>
  </si>
  <si>
    <t>農産加工品</t>
  </si>
  <si>
    <t>冷凍食品</t>
  </si>
  <si>
    <t>その他</t>
  </si>
  <si>
    <t xml:space="preserve"> 類別等</t>
    <rPh sb="1" eb="3">
      <t>ルイベツ</t>
    </rPh>
    <rPh sb="3" eb="4">
      <t>トウ</t>
    </rPh>
    <phoneticPr fontId="9"/>
  </si>
  <si>
    <t>品目</t>
    <rPh sb="0" eb="1">
      <t>シナ</t>
    </rPh>
    <rPh sb="1" eb="2">
      <t>メ</t>
    </rPh>
    <phoneticPr fontId="9"/>
  </si>
  <si>
    <t>普通倉庫</t>
    <rPh sb="0" eb="4">
      <t>フツウソウコ</t>
    </rPh>
    <phoneticPr fontId="9"/>
  </si>
  <si>
    <t>農水</t>
  </si>
  <si>
    <t>産品</t>
  </si>
  <si>
    <t>計</t>
  </si>
  <si>
    <t>金属製品・機械</t>
    <rPh sb="0" eb="2">
      <t>キンゾク</t>
    </rPh>
    <rPh sb="2" eb="4">
      <t>セイヒン</t>
    </rPh>
    <rPh sb="5" eb="7">
      <t>キカイ</t>
    </rPh>
    <phoneticPr fontId="9"/>
  </si>
  <si>
    <t>貯蔵そう</t>
    <rPh sb="0" eb="2">
      <t>チョゾウ</t>
    </rPh>
    <phoneticPr fontId="9"/>
  </si>
  <si>
    <t>危険品</t>
    <rPh sb="0" eb="3">
      <t>キケンヒン</t>
    </rPh>
    <phoneticPr fontId="9"/>
  </si>
  <si>
    <t>化 学 工 業 品</t>
  </si>
  <si>
    <t>計</t>
    <rPh sb="0" eb="1">
      <t>ケイ</t>
    </rPh>
    <phoneticPr fontId="9"/>
  </si>
  <si>
    <t>-</t>
  </si>
  <si>
    <t>１～３類</t>
    <rPh sb="3" eb="4">
      <t>ルイ</t>
    </rPh>
    <phoneticPr fontId="9"/>
  </si>
  <si>
    <t>秋田</t>
    <rPh sb="0" eb="1">
      <t>アキ</t>
    </rPh>
    <rPh sb="1" eb="2">
      <t>タ</t>
    </rPh>
    <phoneticPr fontId="9"/>
  </si>
  <si>
    <t>山形</t>
    <rPh sb="0" eb="1">
      <t>ヤマ</t>
    </rPh>
    <rPh sb="1" eb="2">
      <t>カタチ</t>
    </rPh>
    <phoneticPr fontId="9"/>
  </si>
  <si>
    <t>野積</t>
    <rPh sb="0" eb="1">
      <t>ノ</t>
    </rPh>
    <rPh sb="1" eb="2">
      <t>セキ</t>
    </rPh>
    <phoneticPr fontId="9"/>
  </si>
  <si>
    <t>貯蔵そう</t>
    <rPh sb="0" eb="1">
      <t>チョ</t>
    </rPh>
    <rPh sb="1" eb="2">
      <t>クラ</t>
    </rPh>
    <phoneticPr fontId="9"/>
  </si>
  <si>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危険品（タンク）</t>
    </r>
    <rPh sb="1" eb="3">
      <t>キケン</t>
    </rPh>
    <rPh sb="3" eb="4">
      <t>ヒン</t>
    </rPh>
    <phoneticPr fontId="9"/>
  </si>
  <si>
    <r>
      <rPr>
        <sz val="6"/>
        <rFont val="ＭＳ 明朝"/>
        <family val="1"/>
        <charset val="128"/>
      </rPr>
      <t xml:space="preserve"> </t>
    </r>
    <r>
      <rPr>
        <sz val="10"/>
        <rFont val="ＭＳ 明朝"/>
        <family val="1"/>
        <charset val="128"/>
      </rPr>
      <t>危険品（その他）</t>
    </r>
    <rPh sb="1" eb="3">
      <t>キケン</t>
    </rPh>
    <rPh sb="3" eb="4">
      <t>ヒン</t>
    </rPh>
    <rPh sb="7" eb="8">
      <t>タ</t>
    </rPh>
    <phoneticPr fontId="9"/>
  </si>
  <si>
    <t>１～３類･野積･危険品
(その他)　面積(㎡)計</t>
    <rPh sb="15" eb="16">
      <t>タ</t>
    </rPh>
    <rPh sb="18" eb="20">
      <t>メンセキ</t>
    </rPh>
    <rPh sb="23" eb="24">
      <t>ケイ</t>
    </rPh>
    <phoneticPr fontId="9"/>
  </si>
  <si>
    <t>貯蔵そう・危険品
(タンク)　容積(㎥)計</t>
    <rPh sb="15" eb="17">
      <t>ヨウセキ</t>
    </rPh>
    <rPh sb="20" eb="21">
      <t>ケイ</t>
    </rPh>
    <phoneticPr fontId="9"/>
  </si>
  <si>
    <t>水面倉庫</t>
    <rPh sb="0" eb="2">
      <t>スイメン</t>
    </rPh>
    <rPh sb="2" eb="4">
      <t>ソウコ</t>
    </rPh>
    <phoneticPr fontId="9"/>
  </si>
  <si>
    <t>（２）保管の状況</t>
    <rPh sb="3" eb="5">
      <t>ホカン</t>
    </rPh>
    <phoneticPr fontId="9"/>
  </si>
  <si>
    <t>保管の状況</t>
    <phoneticPr fontId="7"/>
  </si>
  <si>
    <t>保管の状況 県別・品目別年間入庫高及び平均月末保管残高の比較 （ア）普通倉庫</t>
    <phoneticPr fontId="7"/>
  </si>
  <si>
    <t>保管の状況 県別・品目別年間入庫高及び平均月末保管残高の比較 （イ）冷蔵倉庫</t>
    <phoneticPr fontId="7"/>
  </si>
  <si>
    <t>保管の状況 倉庫の類別 ・品目別年間入庫状況</t>
    <phoneticPr fontId="7"/>
  </si>
  <si>
    <t>保管の状況 倉庫の類別利用状況</t>
    <phoneticPr fontId="7"/>
  </si>
  <si>
    <t>倉庫の保有状況 県別類別倉庫事業者数及び所管面（容）積</t>
    <phoneticPr fontId="7"/>
  </si>
  <si>
    <t>倉庫の保有状況 県別倉庫事業者数及び所管面（容）積の推移</t>
    <phoneticPr fontId="7"/>
  </si>
  <si>
    <t xml:space="preserve">  種  別</t>
    <rPh sb="2" eb="3">
      <t>タネ</t>
    </rPh>
    <rPh sb="5" eb="6">
      <t>ベツ</t>
    </rPh>
    <phoneticPr fontId="42"/>
  </si>
  <si>
    <t>電　　気</t>
    <rPh sb="0" eb="1">
      <t>デン</t>
    </rPh>
    <rPh sb="3" eb="4">
      <t>キ</t>
    </rPh>
    <phoneticPr fontId="42"/>
  </si>
  <si>
    <t>燃料電池</t>
    <rPh sb="0" eb="2">
      <t>ネンリョウ</t>
    </rPh>
    <rPh sb="2" eb="4">
      <t>デンチ</t>
    </rPh>
    <phoneticPr fontId="42"/>
  </si>
  <si>
    <t>合計台数</t>
    <rPh sb="0" eb="1">
      <t>ゴウ</t>
    </rPh>
    <rPh sb="1" eb="2">
      <t>ケイ</t>
    </rPh>
    <rPh sb="2" eb="4">
      <t>ダイスウ</t>
    </rPh>
    <phoneticPr fontId="42"/>
  </si>
  <si>
    <t xml:space="preserve"> 県別等 / 時期</t>
    <rPh sb="1" eb="2">
      <t>ケン</t>
    </rPh>
    <rPh sb="2" eb="3">
      <t>ベツ</t>
    </rPh>
    <rPh sb="3" eb="4">
      <t>ナド</t>
    </rPh>
    <rPh sb="7" eb="9">
      <t>ジキ</t>
    </rPh>
    <phoneticPr fontId="42"/>
  </si>
  <si>
    <t>東北計</t>
    <rPh sb="0" eb="2">
      <t>トウホク</t>
    </rPh>
    <rPh sb="2" eb="3">
      <t>ケイ</t>
    </rPh>
    <phoneticPr fontId="42"/>
  </si>
  <si>
    <t>全国計</t>
    <rPh sb="0" eb="2">
      <t>ゼンコク</t>
    </rPh>
    <rPh sb="2" eb="3">
      <t>ケイ</t>
    </rPh>
    <phoneticPr fontId="42"/>
  </si>
  <si>
    <t>（１）鉄道事業の現況</t>
    <rPh sb="3" eb="5">
      <t>テツドウ</t>
    </rPh>
    <rPh sb="5" eb="7">
      <t>ジギョウ</t>
    </rPh>
    <rPh sb="8" eb="10">
      <t>ゲンキョウ</t>
    </rPh>
    <phoneticPr fontId="9"/>
  </si>
  <si>
    <t>県別</t>
    <rPh sb="0" eb="2">
      <t>ケンベツ</t>
    </rPh>
    <phoneticPr fontId="9"/>
  </si>
  <si>
    <t>事業者名</t>
    <rPh sb="0" eb="4">
      <t>ジギョウシャメイ</t>
    </rPh>
    <phoneticPr fontId="9"/>
  </si>
  <si>
    <t>区　　　　　間</t>
    <rPh sb="0" eb="1">
      <t>ク</t>
    </rPh>
    <rPh sb="6" eb="7">
      <t>カン</t>
    </rPh>
    <phoneticPr fontId="9"/>
  </si>
  <si>
    <t>営業キロ</t>
    <rPh sb="0" eb="2">
      <t>エイギョウ</t>
    </rPh>
    <phoneticPr fontId="9"/>
  </si>
  <si>
    <t>車　　両　　数（両）</t>
    <rPh sb="0" eb="1">
      <t>クルマ</t>
    </rPh>
    <rPh sb="3" eb="4">
      <t>リョウ</t>
    </rPh>
    <rPh sb="6" eb="7">
      <t>カズ</t>
    </rPh>
    <rPh sb="8" eb="9">
      <t>リョウ</t>
    </rPh>
    <phoneticPr fontId="9"/>
  </si>
  <si>
    <t>運輸数量</t>
    <rPh sb="0" eb="2">
      <t>ウンユ</t>
    </rPh>
    <rPh sb="2" eb="4">
      <t>スウリョウ</t>
    </rPh>
    <phoneticPr fontId="9"/>
  </si>
  <si>
    <t>運　　　　　輸　　　　　収　　　　　入</t>
    <rPh sb="0" eb="1">
      <t>ウン</t>
    </rPh>
    <rPh sb="6" eb="7">
      <t>ユ</t>
    </rPh>
    <rPh sb="12" eb="13">
      <t>オサム</t>
    </rPh>
    <rPh sb="18" eb="19">
      <t>イリ</t>
    </rPh>
    <phoneticPr fontId="9"/>
  </si>
  <si>
    <t>旅客人キロ（千人キロ）</t>
    <rPh sb="0" eb="2">
      <t>リョカク</t>
    </rPh>
    <rPh sb="2" eb="3">
      <t>ニン</t>
    </rPh>
    <rPh sb="6" eb="8">
      <t>センニン</t>
    </rPh>
    <phoneticPr fontId="9"/>
  </si>
  <si>
    <t>貨物トンキロ（千トンキロ）</t>
    <rPh sb="0" eb="2">
      <t>カモツ</t>
    </rPh>
    <rPh sb="7" eb="8">
      <t>セン</t>
    </rPh>
    <phoneticPr fontId="9"/>
  </si>
  <si>
    <t>旅客（千人）</t>
    <rPh sb="0" eb="2">
      <t>リョカク</t>
    </rPh>
    <rPh sb="3" eb="5">
      <t>センニン</t>
    </rPh>
    <phoneticPr fontId="9"/>
  </si>
  <si>
    <t>貨物（千トン）</t>
    <rPh sb="0" eb="2">
      <t>カモツ</t>
    </rPh>
    <rPh sb="3" eb="4">
      <t>セン</t>
    </rPh>
    <phoneticPr fontId="9"/>
  </si>
  <si>
    <t>旅客（千円）</t>
    <rPh sb="0" eb="2">
      <t>リョカク</t>
    </rPh>
    <rPh sb="3" eb="5">
      <t>センエン</t>
    </rPh>
    <phoneticPr fontId="9"/>
  </si>
  <si>
    <t>手小荷物（千円）</t>
    <rPh sb="0" eb="1">
      <t>テ</t>
    </rPh>
    <rPh sb="1" eb="4">
      <t>コニモツ</t>
    </rPh>
    <rPh sb="5" eb="7">
      <t>センエン</t>
    </rPh>
    <phoneticPr fontId="9"/>
  </si>
  <si>
    <t>貨物（千円）</t>
    <rPh sb="0" eb="2">
      <t>カモツ</t>
    </rPh>
    <rPh sb="3" eb="5">
      <t>センエン</t>
    </rPh>
    <phoneticPr fontId="9"/>
  </si>
  <si>
    <t>運輸雑収（千円）</t>
    <rPh sb="0" eb="2">
      <t>ウンユ</t>
    </rPh>
    <rPh sb="2" eb="3">
      <t>ザツ</t>
    </rPh>
    <rPh sb="3" eb="4">
      <t>シュウ</t>
    </rPh>
    <rPh sb="5" eb="7">
      <t>センエン</t>
    </rPh>
    <phoneticPr fontId="9"/>
  </si>
  <si>
    <t>合計（千円）</t>
    <rPh sb="0" eb="2">
      <t>ゴウケイ</t>
    </rPh>
    <rPh sb="3" eb="5">
      <t>センエン</t>
    </rPh>
    <phoneticPr fontId="9"/>
  </si>
  <si>
    <t>青　　　　　　　　森</t>
    <rPh sb="0" eb="1">
      <t>アオ</t>
    </rPh>
    <rPh sb="9" eb="10">
      <t>モリ</t>
    </rPh>
    <phoneticPr fontId="9"/>
  </si>
  <si>
    <t>津軽鉄道</t>
    <rPh sb="0" eb="2">
      <t>ツガル</t>
    </rPh>
    <rPh sb="2" eb="4">
      <t>テツドウ</t>
    </rPh>
    <phoneticPr fontId="9"/>
  </si>
  <si>
    <t>津軽五所川原～津　軽　中　里</t>
    <rPh sb="0" eb="2">
      <t>ツガル</t>
    </rPh>
    <rPh sb="2" eb="6">
      <t>ゴショガワラ</t>
    </rPh>
    <rPh sb="7" eb="8">
      <t>ツ</t>
    </rPh>
    <rPh sb="9" eb="10">
      <t>ケイ</t>
    </rPh>
    <rPh sb="11" eb="12">
      <t>ナカ</t>
    </rPh>
    <rPh sb="13" eb="14">
      <t>サト</t>
    </rPh>
    <phoneticPr fontId="9"/>
  </si>
  <si>
    <t>弘南鉄道</t>
    <rPh sb="0" eb="2">
      <t>コウナン</t>
    </rPh>
    <rPh sb="2" eb="4">
      <t>テツドウ</t>
    </rPh>
    <phoneticPr fontId="9"/>
  </si>
  <si>
    <t>弘　　　　　　前～黒　　　　　　石</t>
    <rPh sb="0" eb="1">
      <t>ヒロシ</t>
    </rPh>
    <rPh sb="7" eb="8">
      <t>マエ</t>
    </rPh>
    <rPh sb="9" eb="10">
      <t>クロ</t>
    </rPh>
    <rPh sb="16" eb="17">
      <t>イシ</t>
    </rPh>
    <phoneticPr fontId="9"/>
  </si>
  <si>
    <t>大　　　　　　鰐～中　央　弘　前</t>
    <rPh sb="0" eb="1">
      <t>ダイ</t>
    </rPh>
    <rPh sb="7" eb="8">
      <t>ワニ</t>
    </rPh>
    <rPh sb="9" eb="10">
      <t>ナカ</t>
    </rPh>
    <rPh sb="11" eb="12">
      <t>ヒサシ</t>
    </rPh>
    <rPh sb="13" eb="14">
      <t>ヒロ</t>
    </rPh>
    <rPh sb="15" eb="16">
      <t>マエ</t>
    </rPh>
    <phoneticPr fontId="9"/>
  </si>
  <si>
    <t>青函トンネル記念館</t>
    <rPh sb="0" eb="2">
      <t>セイカン</t>
    </rPh>
    <rPh sb="6" eb="9">
      <t>キネンカン</t>
    </rPh>
    <phoneticPr fontId="9"/>
  </si>
  <si>
    <t>記　　念　　館～体　験　坑　道</t>
    <rPh sb="0" eb="1">
      <t>キ</t>
    </rPh>
    <rPh sb="3" eb="4">
      <t>ネン</t>
    </rPh>
    <rPh sb="6" eb="7">
      <t>カン</t>
    </rPh>
    <rPh sb="8" eb="9">
      <t>カラダ</t>
    </rPh>
    <rPh sb="10" eb="11">
      <t>シルシ</t>
    </rPh>
    <rPh sb="12" eb="13">
      <t>コウ</t>
    </rPh>
    <rPh sb="14" eb="15">
      <t>ミチ</t>
    </rPh>
    <phoneticPr fontId="9"/>
  </si>
  <si>
    <t>青い森鉄道</t>
    <rPh sb="0" eb="1">
      <t>アオ</t>
    </rPh>
    <rPh sb="2" eb="3">
      <t>モリ</t>
    </rPh>
    <rPh sb="3" eb="5">
      <t>テツドウ</t>
    </rPh>
    <phoneticPr fontId="9"/>
  </si>
  <si>
    <t>目　　　　　　時～青　　　　　　森</t>
    <rPh sb="0" eb="1">
      <t>メ</t>
    </rPh>
    <rPh sb="7" eb="8">
      <t>ジ</t>
    </rPh>
    <rPh sb="9" eb="10">
      <t>アオ</t>
    </rPh>
    <rPh sb="16" eb="17">
      <t>モリ</t>
    </rPh>
    <phoneticPr fontId="9"/>
  </si>
  <si>
    <t>八戸臨海鉄道</t>
    <rPh sb="0" eb="2">
      <t>ハチノヘ</t>
    </rPh>
    <rPh sb="2" eb="4">
      <t>リンカイ</t>
    </rPh>
    <rPh sb="4" eb="6">
      <t>テツドウ</t>
    </rPh>
    <phoneticPr fontId="9"/>
  </si>
  <si>
    <t>八　戸　貨　物～北　　　　　　沼</t>
    <rPh sb="0" eb="1">
      <t>ハチ</t>
    </rPh>
    <rPh sb="2" eb="3">
      <t>ト</t>
    </rPh>
    <rPh sb="4" eb="5">
      <t>カ</t>
    </rPh>
    <rPh sb="6" eb="7">
      <t>ブツ</t>
    </rPh>
    <rPh sb="8" eb="9">
      <t>キタ</t>
    </rPh>
    <rPh sb="15" eb="16">
      <t>ヌマ</t>
    </rPh>
    <phoneticPr fontId="9"/>
  </si>
  <si>
    <t>岩手</t>
    <rPh sb="0" eb="2">
      <t>イワテ</t>
    </rPh>
    <phoneticPr fontId="9"/>
  </si>
  <si>
    <t>三陸鉄道</t>
    <rPh sb="0" eb="2">
      <t>サンリク</t>
    </rPh>
    <rPh sb="2" eb="4">
      <t>テツドウ</t>
    </rPh>
    <phoneticPr fontId="9"/>
  </si>
  <si>
    <t>宮　　　　　　古～久　　　　　　慈</t>
    <rPh sb="0" eb="1">
      <t>ミヤ</t>
    </rPh>
    <rPh sb="7" eb="8">
      <t>フル</t>
    </rPh>
    <rPh sb="9" eb="10">
      <t>ヒサシ</t>
    </rPh>
    <rPh sb="16" eb="17">
      <t>メグム</t>
    </rPh>
    <phoneticPr fontId="9"/>
  </si>
  <si>
    <t>釜　　　　　　石～宮　　　　　　古</t>
    <rPh sb="0" eb="1">
      <t>カマ</t>
    </rPh>
    <rPh sb="7" eb="8">
      <t>イシ</t>
    </rPh>
    <rPh sb="16" eb="17">
      <t>イニシエ</t>
    </rPh>
    <phoneticPr fontId="9"/>
  </si>
  <si>
    <t>　　　　盛　　　　～釜　　　　　　石</t>
    <rPh sb="4" eb="5">
      <t>モリ</t>
    </rPh>
    <rPh sb="10" eb="11">
      <t>カマ</t>
    </rPh>
    <rPh sb="17" eb="18">
      <t>イシ</t>
    </rPh>
    <phoneticPr fontId="9"/>
  </si>
  <si>
    <t>IGRいわて銀河鉄道</t>
    <rPh sb="6" eb="8">
      <t>ギンガ</t>
    </rPh>
    <rPh sb="8" eb="10">
      <t>テツドウ</t>
    </rPh>
    <phoneticPr fontId="9"/>
  </si>
  <si>
    <t>盛　　　　　　岡～目　　　　　　時</t>
    <rPh sb="0" eb="1">
      <t>モリ</t>
    </rPh>
    <rPh sb="7" eb="8">
      <t>オカ</t>
    </rPh>
    <rPh sb="9" eb="10">
      <t>メ</t>
    </rPh>
    <rPh sb="16" eb="17">
      <t>ジ</t>
    </rPh>
    <phoneticPr fontId="9"/>
  </si>
  <si>
    <t>岩手開発鉄道</t>
    <rPh sb="0" eb="2">
      <t>イワテ</t>
    </rPh>
    <rPh sb="2" eb="4">
      <t>カイハツ</t>
    </rPh>
    <rPh sb="4" eb="6">
      <t>テツドウ</t>
    </rPh>
    <phoneticPr fontId="9"/>
  </si>
  <si>
    <t>赤　崎～ 盛 ～岩　手　石　橋</t>
    <rPh sb="0" eb="1">
      <t>アカ</t>
    </rPh>
    <rPh sb="2" eb="3">
      <t>ザキ</t>
    </rPh>
    <rPh sb="5" eb="6">
      <t>モリ</t>
    </rPh>
    <rPh sb="8" eb="9">
      <t>イワ</t>
    </rPh>
    <rPh sb="10" eb="11">
      <t>テ</t>
    </rPh>
    <rPh sb="12" eb="13">
      <t>イシ</t>
    </rPh>
    <rPh sb="14" eb="15">
      <t>ハシ</t>
    </rPh>
    <phoneticPr fontId="9"/>
  </si>
  <si>
    <t>宮城</t>
    <rPh sb="0" eb="2">
      <t>ミヤギ</t>
    </rPh>
    <phoneticPr fontId="9"/>
  </si>
  <si>
    <t>仙台市</t>
    <rPh sb="0" eb="3">
      <t>センダイシ</t>
    </rPh>
    <phoneticPr fontId="9"/>
  </si>
  <si>
    <t>泉　　中　　央～富　　　　　　沢</t>
    <rPh sb="0" eb="1">
      <t>イズミ</t>
    </rPh>
    <rPh sb="3" eb="4">
      <t>ナカ</t>
    </rPh>
    <rPh sb="6" eb="7">
      <t>ヒサシ</t>
    </rPh>
    <rPh sb="8" eb="9">
      <t>トミ</t>
    </rPh>
    <rPh sb="15" eb="16">
      <t>サワ</t>
    </rPh>
    <phoneticPr fontId="9"/>
  </si>
  <si>
    <t>八木山動物公園～荒　　　　井</t>
    <rPh sb="0" eb="3">
      <t>ヤギヤマ</t>
    </rPh>
    <rPh sb="3" eb="5">
      <t>ドウブツ</t>
    </rPh>
    <rPh sb="5" eb="7">
      <t>コウエン</t>
    </rPh>
    <rPh sb="8" eb="9">
      <t>アラ</t>
    </rPh>
    <rPh sb="13" eb="14">
      <t>イ</t>
    </rPh>
    <phoneticPr fontId="9"/>
  </si>
  <si>
    <t>（重　　　複　　　分）</t>
    <rPh sb="1" eb="2">
      <t>ジュウ</t>
    </rPh>
    <rPh sb="5" eb="6">
      <t>フク</t>
    </rPh>
    <rPh sb="9" eb="10">
      <t>ブン</t>
    </rPh>
    <phoneticPr fontId="9"/>
  </si>
  <si>
    <t>仙台空港鉄道</t>
    <rPh sb="0" eb="2">
      <t>センダイ</t>
    </rPh>
    <rPh sb="2" eb="4">
      <t>クウコウ</t>
    </rPh>
    <rPh sb="4" eb="6">
      <t>テツドウ</t>
    </rPh>
    <phoneticPr fontId="9"/>
  </si>
  <si>
    <t>名　　　　　　取～仙　台　空　港</t>
    <rPh sb="0" eb="1">
      <t>ナ</t>
    </rPh>
    <rPh sb="7" eb="8">
      <t>トリ</t>
    </rPh>
    <rPh sb="9" eb="10">
      <t>ヤマト</t>
    </rPh>
    <rPh sb="11" eb="12">
      <t>ダイ</t>
    </rPh>
    <rPh sb="13" eb="14">
      <t>ソラ</t>
    </rPh>
    <rPh sb="15" eb="16">
      <t>ミナト</t>
    </rPh>
    <phoneticPr fontId="9"/>
  </si>
  <si>
    <t>仙台臨海鉄道</t>
    <rPh sb="0" eb="2">
      <t>センダイ</t>
    </rPh>
    <rPh sb="2" eb="4">
      <t>リンカイ</t>
    </rPh>
    <rPh sb="4" eb="6">
      <t>テツドウ</t>
    </rPh>
    <phoneticPr fontId="9"/>
  </si>
  <si>
    <t>陸前山王～仙台北港　仙台港～仙台埠頭　仙台港～仙台西港</t>
    <rPh sb="0" eb="2">
      <t>リクゼン</t>
    </rPh>
    <rPh sb="2" eb="3">
      <t>ヤマ</t>
    </rPh>
    <rPh sb="3" eb="4">
      <t>オウ</t>
    </rPh>
    <rPh sb="5" eb="7">
      <t>センダイ</t>
    </rPh>
    <rPh sb="7" eb="8">
      <t>キタ</t>
    </rPh>
    <rPh sb="8" eb="9">
      <t>コウ</t>
    </rPh>
    <rPh sb="10" eb="13">
      <t>センダイコウ</t>
    </rPh>
    <rPh sb="14" eb="16">
      <t>センダイ</t>
    </rPh>
    <rPh sb="16" eb="18">
      <t>フトウ</t>
    </rPh>
    <rPh sb="19" eb="22">
      <t>センダイコウ</t>
    </rPh>
    <rPh sb="23" eb="25">
      <t>センダイ</t>
    </rPh>
    <rPh sb="25" eb="26">
      <t>ニシ</t>
    </rPh>
    <rPh sb="26" eb="27">
      <t>コウ</t>
    </rPh>
    <phoneticPr fontId="9"/>
  </si>
  <si>
    <t>秋田内陸縦貫鉄道</t>
    <rPh sb="0" eb="2">
      <t>アキタ</t>
    </rPh>
    <rPh sb="2" eb="4">
      <t>ナイリク</t>
    </rPh>
    <rPh sb="4" eb="6">
      <t>ジュウカン</t>
    </rPh>
    <rPh sb="6" eb="8">
      <t>テツドウ</t>
    </rPh>
    <phoneticPr fontId="9"/>
  </si>
  <si>
    <t>鷹　　　　　　巣～角　　　　　　館</t>
    <rPh sb="0" eb="1">
      <t>タカ</t>
    </rPh>
    <rPh sb="7" eb="8">
      <t>ス</t>
    </rPh>
    <rPh sb="9" eb="10">
      <t>カド</t>
    </rPh>
    <rPh sb="16" eb="17">
      <t>カン</t>
    </rPh>
    <phoneticPr fontId="9"/>
  </si>
  <si>
    <t>由利高原鉄道</t>
    <rPh sb="0" eb="2">
      <t>ユリ</t>
    </rPh>
    <rPh sb="2" eb="4">
      <t>コウゲン</t>
    </rPh>
    <rPh sb="4" eb="6">
      <t>テツドウ</t>
    </rPh>
    <phoneticPr fontId="9"/>
  </si>
  <si>
    <t>羽　後　本　荘～矢　　　　　　島</t>
    <rPh sb="0" eb="1">
      <t>ハネ</t>
    </rPh>
    <rPh sb="2" eb="3">
      <t>ゴ</t>
    </rPh>
    <rPh sb="4" eb="5">
      <t>ホン</t>
    </rPh>
    <rPh sb="6" eb="7">
      <t>ショウ</t>
    </rPh>
    <rPh sb="8" eb="9">
      <t>ヤ</t>
    </rPh>
    <rPh sb="15" eb="16">
      <t>シマ</t>
    </rPh>
    <phoneticPr fontId="9"/>
  </si>
  <si>
    <t>山形鉄道</t>
    <rPh sb="0" eb="2">
      <t>ヤマガタ</t>
    </rPh>
    <rPh sb="2" eb="4">
      <t>テツドウ</t>
    </rPh>
    <phoneticPr fontId="9"/>
  </si>
  <si>
    <t>赤　　　　　　湯～荒　　　　　　砥</t>
    <rPh sb="0" eb="1">
      <t>アカ</t>
    </rPh>
    <rPh sb="7" eb="8">
      <t>ユ</t>
    </rPh>
    <rPh sb="9" eb="10">
      <t>アラ</t>
    </rPh>
    <phoneticPr fontId="9"/>
  </si>
  <si>
    <t>福島</t>
    <rPh sb="0" eb="2">
      <t>フクシマ</t>
    </rPh>
    <phoneticPr fontId="9"/>
  </si>
  <si>
    <t>阿武隈急行</t>
    <rPh sb="0" eb="3">
      <t>アブクマ</t>
    </rPh>
    <rPh sb="3" eb="5">
      <t>キュウコウ</t>
    </rPh>
    <phoneticPr fontId="9"/>
  </si>
  <si>
    <t>槻　　　　　　木～福　　　　　　島</t>
    <rPh sb="0" eb="1">
      <t>ツキ</t>
    </rPh>
    <rPh sb="7" eb="8">
      <t>キ</t>
    </rPh>
    <rPh sb="9" eb="10">
      <t>フク</t>
    </rPh>
    <rPh sb="16" eb="17">
      <t>シマ</t>
    </rPh>
    <phoneticPr fontId="9"/>
  </si>
  <si>
    <t>福島交通</t>
    <rPh sb="0" eb="2">
      <t>フクシマ</t>
    </rPh>
    <rPh sb="2" eb="4">
      <t>コウツウ</t>
    </rPh>
    <phoneticPr fontId="9"/>
  </si>
  <si>
    <t>福　　　　　　島～飯　坂　温　泉</t>
    <rPh sb="0" eb="1">
      <t>フク</t>
    </rPh>
    <rPh sb="7" eb="8">
      <t>シマ</t>
    </rPh>
    <rPh sb="9" eb="10">
      <t>メシ</t>
    </rPh>
    <rPh sb="11" eb="12">
      <t>サカ</t>
    </rPh>
    <rPh sb="13" eb="14">
      <t>アツシ</t>
    </rPh>
    <rPh sb="15" eb="16">
      <t>イズミ</t>
    </rPh>
    <phoneticPr fontId="9"/>
  </si>
  <si>
    <t>会津鉄道</t>
    <rPh sb="0" eb="2">
      <t>アイヅ</t>
    </rPh>
    <rPh sb="2" eb="4">
      <t>テツドウ</t>
    </rPh>
    <phoneticPr fontId="9"/>
  </si>
  <si>
    <t>西　　若　　松～会津高原尾瀬口</t>
    <rPh sb="0" eb="1">
      <t>ニシ</t>
    </rPh>
    <rPh sb="3" eb="4">
      <t>ワカ</t>
    </rPh>
    <rPh sb="6" eb="7">
      <t>マツ</t>
    </rPh>
    <rPh sb="8" eb="9">
      <t>カイ</t>
    </rPh>
    <rPh sb="9" eb="10">
      <t>ツ</t>
    </rPh>
    <rPh sb="10" eb="11">
      <t>タカ</t>
    </rPh>
    <rPh sb="11" eb="12">
      <t>ハラ</t>
    </rPh>
    <rPh sb="12" eb="14">
      <t>オゼ</t>
    </rPh>
    <rPh sb="14" eb="15">
      <t>グチ</t>
    </rPh>
    <phoneticPr fontId="9"/>
  </si>
  <si>
    <t>福島臨海鉄道</t>
    <rPh sb="0" eb="2">
      <t>フクシマ</t>
    </rPh>
    <rPh sb="2" eb="4">
      <t>リンカイ</t>
    </rPh>
    <rPh sb="4" eb="6">
      <t>テツドウ</t>
    </rPh>
    <phoneticPr fontId="9"/>
  </si>
  <si>
    <t>　　　　 泉　　 　～ 小　　 名　　浜</t>
    <rPh sb="5" eb="6">
      <t>イズミ</t>
    </rPh>
    <rPh sb="12" eb="13">
      <t>コ</t>
    </rPh>
    <rPh sb="16" eb="17">
      <t>ナ</t>
    </rPh>
    <rPh sb="19" eb="20">
      <t>ハマ</t>
    </rPh>
    <phoneticPr fontId="9"/>
  </si>
  <si>
    <t>合　　　　　　　　　　計</t>
    <rPh sb="0" eb="1">
      <t>ゴウ</t>
    </rPh>
    <rPh sb="11" eb="12">
      <t>ケイ</t>
    </rPh>
    <phoneticPr fontId="9"/>
  </si>
  <si>
    <t>(３)鉄道事業運輸実績の推移</t>
    <rPh sb="3" eb="5">
      <t>テツドウ</t>
    </rPh>
    <rPh sb="5" eb="7">
      <t>ジギョウ</t>
    </rPh>
    <rPh sb="7" eb="9">
      <t>ウンユ</t>
    </rPh>
    <rPh sb="9" eb="11">
      <t>ジッセキ</t>
    </rPh>
    <rPh sb="12" eb="14">
      <t>スイイ</t>
    </rPh>
    <phoneticPr fontId="9"/>
  </si>
  <si>
    <t>営業キロ程</t>
    <rPh sb="0" eb="2">
      <t>エイギョウ</t>
    </rPh>
    <rPh sb="4" eb="5">
      <t>ホド</t>
    </rPh>
    <phoneticPr fontId="9"/>
  </si>
  <si>
    <t>運　　　輸　　　数　　　量</t>
    <rPh sb="0" eb="1">
      <t>ウン</t>
    </rPh>
    <rPh sb="4" eb="5">
      <t>ユ</t>
    </rPh>
    <rPh sb="8" eb="9">
      <t>カズ</t>
    </rPh>
    <rPh sb="12" eb="13">
      <t>リョウ</t>
    </rPh>
    <phoneticPr fontId="9"/>
  </si>
  <si>
    <t>旅　　　　　　　　　　客</t>
    <rPh sb="0" eb="1">
      <t>タビ</t>
    </rPh>
    <rPh sb="11" eb="12">
      <t>キャク</t>
    </rPh>
    <phoneticPr fontId="9"/>
  </si>
  <si>
    <t>指　　　　　　数</t>
    <rPh sb="0" eb="1">
      <t>ユビ</t>
    </rPh>
    <rPh sb="7" eb="8">
      <t>カズ</t>
    </rPh>
    <phoneticPr fontId="9"/>
  </si>
  <si>
    <t>貨　物　　（千トン）</t>
    <rPh sb="0" eb="1">
      <t>カ</t>
    </rPh>
    <rPh sb="2" eb="3">
      <t>ブツ</t>
    </rPh>
    <rPh sb="6" eb="7">
      <t>セン</t>
    </rPh>
    <phoneticPr fontId="9"/>
  </si>
  <si>
    <t>貨　物　　（千円）</t>
    <rPh sb="0" eb="1">
      <t>カ</t>
    </rPh>
    <rPh sb="2" eb="3">
      <t>ブツ</t>
    </rPh>
    <rPh sb="6" eb="7">
      <t>セン</t>
    </rPh>
    <rPh sb="7" eb="8">
      <t>エン</t>
    </rPh>
    <phoneticPr fontId="9"/>
  </si>
  <si>
    <t>合　　計　　（千円）</t>
    <rPh sb="0" eb="1">
      <t>ゴウ</t>
    </rPh>
    <rPh sb="3" eb="4">
      <t>ケイ</t>
    </rPh>
    <rPh sb="7" eb="9">
      <t>センエン</t>
    </rPh>
    <phoneticPr fontId="9"/>
  </si>
  <si>
    <t>定　期　　（千人）</t>
    <rPh sb="0" eb="1">
      <t>サダム</t>
    </rPh>
    <rPh sb="2" eb="3">
      <t>キ</t>
    </rPh>
    <rPh sb="6" eb="8">
      <t>センニン</t>
    </rPh>
    <phoneticPr fontId="9"/>
  </si>
  <si>
    <t>定期外　　（千人）</t>
    <rPh sb="0" eb="2">
      <t>テイキ</t>
    </rPh>
    <rPh sb="2" eb="3">
      <t>ガイ</t>
    </rPh>
    <rPh sb="6" eb="8">
      <t>センニン</t>
    </rPh>
    <phoneticPr fontId="9"/>
  </si>
  <si>
    <t>計　　　　（千人）</t>
    <rPh sb="0" eb="1">
      <t>ケイ</t>
    </rPh>
    <rPh sb="6" eb="8">
      <t>センニン</t>
    </rPh>
    <phoneticPr fontId="9"/>
  </si>
  <si>
    <t>定　期　　（千円）</t>
    <rPh sb="0" eb="1">
      <t>サダム</t>
    </rPh>
    <rPh sb="2" eb="3">
      <t>キ</t>
    </rPh>
    <rPh sb="6" eb="7">
      <t>セン</t>
    </rPh>
    <rPh sb="7" eb="8">
      <t>エン</t>
    </rPh>
    <phoneticPr fontId="9"/>
  </si>
  <si>
    <t>定期外　　（千円）</t>
    <rPh sb="0" eb="2">
      <t>テイキ</t>
    </rPh>
    <rPh sb="2" eb="3">
      <t>ガイ</t>
    </rPh>
    <rPh sb="6" eb="7">
      <t>セン</t>
    </rPh>
    <rPh sb="7" eb="8">
      <t>エン</t>
    </rPh>
    <phoneticPr fontId="9"/>
  </si>
  <si>
    <t xml:space="preserve">  計  　　　（千円）</t>
    <rPh sb="2" eb="3">
      <t>ケイ</t>
    </rPh>
    <rPh sb="9" eb="10">
      <t>セン</t>
    </rPh>
    <rPh sb="10" eb="11">
      <t>エン</t>
    </rPh>
    <phoneticPr fontId="9"/>
  </si>
  <si>
    <t>※年度計の数値は、四捨五入等の関係で定期、定期外の合計値と一致しないことがある</t>
    <rPh sb="13" eb="14">
      <t>トウ</t>
    </rPh>
    <phoneticPr fontId="9"/>
  </si>
  <si>
    <t>（４） 東北新幹線・北海道新幹線の施設計画</t>
    <rPh sb="4" eb="6">
      <t>トウホク</t>
    </rPh>
    <rPh sb="6" eb="9">
      <t>シンカンセン</t>
    </rPh>
    <rPh sb="10" eb="13">
      <t>ホッカイドウ</t>
    </rPh>
    <rPh sb="13" eb="16">
      <t>シンカンセン</t>
    </rPh>
    <rPh sb="17" eb="19">
      <t>シセツ</t>
    </rPh>
    <rPh sb="19" eb="21">
      <t>ケイカク</t>
    </rPh>
    <phoneticPr fontId="9"/>
  </si>
  <si>
    <t>新幹線別　</t>
    <rPh sb="0" eb="3">
      <t>シンカンセン</t>
    </rPh>
    <rPh sb="3" eb="4">
      <t>ベツ</t>
    </rPh>
    <phoneticPr fontId="9"/>
  </si>
  <si>
    <t>北海道新幹線</t>
    <rPh sb="0" eb="3">
      <t>ホッカイドウ</t>
    </rPh>
    <rPh sb="3" eb="6">
      <t>シンカンセン</t>
    </rPh>
    <phoneticPr fontId="9"/>
  </si>
  <si>
    <t>　施設計画</t>
    <rPh sb="1" eb="3">
      <t>シセツ</t>
    </rPh>
    <rPh sb="3" eb="5">
      <t>ケイカク</t>
    </rPh>
    <phoneticPr fontId="9"/>
  </si>
  <si>
    <t>東京 ― 盛岡</t>
    <rPh sb="0" eb="2">
      <t>トウキョウ</t>
    </rPh>
    <rPh sb="5" eb="7">
      <t>モリオカ</t>
    </rPh>
    <phoneticPr fontId="9"/>
  </si>
  <si>
    <t>盛岡 ― 八戸</t>
    <rPh sb="0" eb="2">
      <t>モリオカ</t>
    </rPh>
    <rPh sb="5" eb="7">
      <t>ハチノヘ</t>
    </rPh>
    <phoneticPr fontId="9"/>
  </si>
  <si>
    <t>八戸 ― 新青森</t>
    <rPh sb="0" eb="2">
      <t>ハチノヘ</t>
    </rPh>
    <rPh sb="5" eb="8">
      <t>シンアオモリ</t>
    </rPh>
    <phoneticPr fontId="9"/>
  </si>
  <si>
    <t>新青森 ― 札幌</t>
    <rPh sb="0" eb="3">
      <t>シンアオモリ</t>
    </rPh>
    <rPh sb="6" eb="8">
      <t>サッポロ</t>
    </rPh>
    <phoneticPr fontId="9"/>
  </si>
  <si>
    <t>基　本　計　画</t>
    <rPh sb="0" eb="1">
      <t>モト</t>
    </rPh>
    <rPh sb="2" eb="3">
      <t>ホン</t>
    </rPh>
    <rPh sb="4" eb="5">
      <t>ケイ</t>
    </rPh>
    <rPh sb="6" eb="7">
      <t>ガ</t>
    </rPh>
    <phoneticPr fontId="9"/>
  </si>
  <si>
    <t>建設線調査命令</t>
    <rPh sb="0" eb="2">
      <t>ケンセツ</t>
    </rPh>
    <rPh sb="2" eb="3">
      <t>セン</t>
    </rPh>
    <rPh sb="3" eb="5">
      <t>チョウサ</t>
    </rPh>
    <rPh sb="5" eb="7">
      <t>メイレイ</t>
    </rPh>
    <phoneticPr fontId="9"/>
  </si>
  <si>
    <t>整　備　計　画</t>
    <rPh sb="0" eb="1">
      <t>ヒトシ</t>
    </rPh>
    <rPh sb="2" eb="3">
      <t>ビ</t>
    </rPh>
    <rPh sb="4" eb="5">
      <t>ケイ</t>
    </rPh>
    <rPh sb="6" eb="7">
      <t>ガ</t>
    </rPh>
    <phoneticPr fontId="9"/>
  </si>
  <si>
    <t>工事実施計画</t>
    <rPh sb="0" eb="1">
      <t>コウ</t>
    </rPh>
    <rPh sb="1" eb="2">
      <t>コト</t>
    </rPh>
    <rPh sb="2" eb="3">
      <t>ミ</t>
    </rPh>
    <rPh sb="3" eb="4">
      <t>ホドコ</t>
    </rPh>
    <rPh sb="4" eb="6">
      <t>ケイカク</t>
    </rPh>
    <phoneticPr fontId="9"/>
  </si>
  <si>
    <t>開業</t>
    <rPh sb="0" eb="2">
      <t>カイギョウ</t>
    </rPh>
    <phoneticPr fontId="9"/>
  </si>
  <si>
    <t>Ｓ５７．６．２３（大宮）</t>
    <rPh sb="9" eb="11">
      <t>オオミヤ</t>
    </rPh>
    <phoneticPr fontId="9"/>
  </si>
  <si>
    <t>Ｈ２８．３．２６
（新函館北斗）</t>
    <rPh sb="10" eb="11">
      <t>シン</t>
    </rPh>
    <rPh sb="11" eb="13">
      <t>ハコダテ</t>
    </rPh>
    <rPh sb="13" eb="15">
      <t>ホクト</t>
    </rPh>
    <phoneticPr fontId="9"/>
  </si>
  <si>
    <t>Ｓ６０．３．１４（上野）</t>
    <rPh sb="9" eb="11">
      <t>ウエノ</t>
    </rPh>
    <phoneticPr fontId="9"/>
  </si>
  <si>
    <t>Ｈ ３．６．２０（東京）</t>
    <rPh sb="9" eb="11">
      <t>トウキョウ</t>
    </rPh>
    <phoneticPr fontId="9"/>
  </si>
  <si>
    <t>線路延長</t>
    <rPh sb="0" eb="2">
      <t>センロ</t>
    </rPh>
    <rPh sb="2" eb="4">
      <t>エンチョウ</t>
    </rPh>
    <phoneticPr fontId="9"/>
  </si>
  <si>
    <t>北海道新幹線の（　）書きは、新青森～新函館北斗間分のみ</t>
    <rPh sb="0" eb="3">
      <t>ホッカイドウ</t>
    </rPh>
    <rPh sb="3" eb="6">
      <t>シンカンセン</t>
    </rPh>
    <rPh sb="10" eb="11">
      <t>ガ</t>
    </rPh>
    <rPh sb="14" eb="17">
      <t>シンアオモリ</t>
    </rPh>
    <rPh sb="18" eb="19">
      <t>シン</t>
    </rPh>
    <rPh sb="19" eb="21">
      <t>ハコダテ</t>
    </rPh>
    <rPh sb="21" eb="23">
      <t>ホクト</t>
    </rPh>
    <rPh sb="23" eb="24">
      <t>カン</t>
    </rPh>
    <rPh sb="24" eb="25">
      <t>ブン</t>
    </rPh>
    <phoneticPr fontId="9"/>
  </si>
  <si>
    <t>　（５）鉄道国庫補助金交付の現況</t>
    <rPh sb="4" eb="6">
      <t>テツドウ</t>
    </rPh>
    <rPh sb="6" eb="8">
      <t>コッコ</t>
    </rPh>
    <rPh sb="8" eb="11">
      <t>ホジョキン</t>
    </rPh>
    <rPh sb="11" eb="13">
      <t>コウフ</t>
    </rPh>
    <rPh sb="14" eb="16">
      <t>ゲンキョウ</t>
    </rPh>
    <phoneticPr fontId="9"/>
  </si>
  <si>
    <t>年度</t>
    <rPh sb="0" eb="2">
      <t>ネンド</t>
    </rPh>
    <phoneticPr fontId="9"/>
  </si>
  <si>
    <t>補助事業</t>
    <rPh sb="0" eb="2">
      <t>ホジョ</t>
    </rPh>
    <rPh sb="2" eb="4">
      <t>ジギョウ</t>
    </rPh>
    <phoneticPr fontId="9"/>
  </si>
  <si>
    <t>踏切道改良促進法によるもの</t>
    <rPh sb="0" eb="2">
      <t>フミキリ</t>
    </rPh>
    <rPh sb="2" eb="3">
      <t>ドウ</t>
    </rPh>
    <rPh sb="3" eb="5">
      <t>カイリョウ</t>
    </rPh>
    <rPh sb="5" eb="7">
      <t>ソクシン</t>
    </rPh>
    <rPh sb="7" eb="8">
      <t>ホウ</t>
    </rPh>
    <phoneticPr fontId="9"/>
  </si>
  <si>
    <r>
      <t>地域公共交通確保維持改善事業費補助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0" eb="2">
      <t>チイキ</t>
    </rPh>
    <rPh sb="2" eb="4">
      <t>コウキョウ</t>
    </rPh>
    <rPh sb="4" eb="6">
      <t>コウツウ</t>
    </rPh>
    <rPh sb="6" eb="8">
      <t>カクホ</t>
    </rPh>
    <rPh sb="8" eb="10">
      <t>イジ</t>
    </rPh>
    <rPh sb="10" eb="12">
      <t>カイゼン</t>
    </rPh>
    <rPh sb="12" eb="15">
      <t>ソウジギョウヒ</t>
    </rPh>
    <rPh sb="15" eb="17">
      <t>ホジョ</t>
    </rPh>
    <phoneticPr fontId="9"/>
  </si>
  <si>
    <t>弘南鉄道</t>
    <rPh sb="0" eb="4">
      <t>コウナンテツドウ</t>
    </rPh>
    <phoneticPr fontId="9"/>
  </si>
  <si>
    <t>会津鉄道</t>
    <rPh sb="0" eb="2">
      <t>アイヅ</t>
    </rPh>
    <phoneticPr fontId="9"/>
  </si>
  <si>
    <t>由利高原</t>
    <rPh sb="0" eb="2">
      <t>ユリ</t>
    </rPh>
    <rPh sb="2" eb="4">
      <t>コウゲン</t>
    </rPh>
    <phoneticPr fontId="9"/>
  </si>
  <si>
    <t>秋田内陸縦貫</t>
    <rPh sb="0" eb="2">
      <t>アキタ</t>
    </rPh>
    <rPh sb="2" eb="4">
      <t>ナイリク</t>
    </rPh>
    <rPh sb="4" eb="6">
      <t>ジュウカン</t>
    </rPh>
    <phoneticPr fontId="9"/>
  </si>
  <si>
    <t>青森県</t>
    <rPh sb="0" eb="3">
      <t>アオモリケン</t>
    </rPh>
    <phoneticPr fontId="9"/>
  </si>
  <si>
    <t>仙台空港</t>
    <rPh sb="0" eb="2">
      <t>センダイ</t>
    </rPh>
    <rPh sb="2" eb="4">
      <t>クウコウ</t>
    </rPh>
    <phoneticPr fontId="9"/>
  </si>
  <si>
    <t>秋田臨海</t>
    <rPh sb="0" eb="2">
      <t>アキタ</t>
    </rPh>
    <rPh sb="2" eb="4">
      <t>リンカイ</t>
    </rPh>
    <phoneticPr fontId="9"/>
  </si>
  <si>
    <t>仙台臨海</t>
    <rPh sb="0" eb="2">
      <t>センダイ</t>
    </rPh>
    <rPh sb="2" eb="4">
      <t>リンカイ</t>
    </rPh>
    <phoneticPr fontId="9"/>
  </si>
  <si>
    <t>八戸臨海</t>
    <rPh sb="0" eb="2">
      <t>ハチノヘ</t>
    </rPh>
    <rPh sb="2" eb="4">
      <t>リンカイ</t>
    </rPh>
    <phoneticPr fontId="9"/>
  </si>
  <si>
    <t>IGRいわて銀河鉄道</t>
  </si>
  <si>
    <t>ＪＲ東日本</t>
    <rPh sb="2" eb="3">
      <t>ヒガシ</t>
    </rPh>
    <rPh sb="3" eb="5">
      <t>ニホン</t>
    </rPh>
    <phoneticPr fontId="9"/>
  </si>
  <si>
    <t>地下高速鉄道事業費補助によるもの</t>
    <rPh sb="0" eb="2">
      <t>チカ</t>
    </rPh>
    <rPh sb="2" eb="4">
      <t>コウソク</t>
    </rPh>
    <rPh sb="4" eb="6">
      <t>テツドウ</t>
    </rPh>
    <rPh sb="6" eb="9">
      <t>ジギョウヒ</t>
    </rPh>
    <rPh sb="9" eb="11">
      <t>ホジョ</t>
    </rPh>
    <phoneticPr fontId="9"/>
  </si>
  <si>
    <r>
      <t>災害復旧事業費補助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0" eb="2">
      <t>サイガイ</t>
    </rPh>
    <rPh sb="2" eb="4">
      <t>フッキュウ</t>
    </rPh>
    <rPh sb="4" eb="7">
      <t>ジギョウヒ</t>
    </rPh>
    <rPh sb="7" eb="9">
      <t>ホジョ</t>
    </rPh>
    <phoneticPr fontId="9"/>
  </si>
  <si>
    <t>福島臨海</t>
    <rPh sb="0" eb="2">
      <t>フクシマ</t>
    </rPh>
    <rPh sb="2" eb="4">
      <t>リンカイ</t>
    </rPh>
    <phoneticPr fontId="9"/>
  </si>
  <si>
    <t>※災害復旧事業費補助金は一部未確定のため申請時の金額を表示</t>
    <rPh sb="1" eb="3">
      <t>サイガイ</t>
    </rPh>
    <rPh sb="3" eb="5">
      <t>フッキュウ</t>
    </rPh>
    <rPh sb="5" eb="8">
      <t>ジギョウヒ</t>
    </rPh>
    <rPh sb="8" eb="11">
      <t>ホジョキン</t>
    </rPh>
    <rPh sb="12" eb="14">
      <t>イチブ</t>
    </rPh>
    <rPh sb="14" eb="17">
      <t>ミカクテイ</t>
    </rPh>
    <rPh sb="20" eb="22">
      <t>シンセイ</t>
    </rPh>
    <rPh sb="22" eb="23">
      <t>トキ</t>
    </rPh>
    <rPh sb="24" eb="26">
      <t>キンガク</t>
    </rPh>
    <rPh sb="27" eb="29">
      <t>ヒョウジ</t>
    </rPh>
    <phoneticPr fontId="9"/>
  </si>
  <si>
    <t>※平成２７年度については、補正予算を含む</t>
    <rPh sb="1" eb="3">
      <t>ヘイセイ</t>
    </rPh>
    <rPh sb="5" eb="7">
      <t>ネンド</t>
    </rPh>
    <phoneticPr fontId="9"/>
  </si>
  <si>
    <t>※平成２８年度については、補正予算を含む</t>
    <rPh sb="1" eb="3">
      <t>ヘイセイ</t>
    </rPh>
    <rPh sb="5" eb="7">
      <t>ネンド</t>
    </rPh>
    <phoneticPr fontId="9"/>
  </si>
  <si>
    <t>※平成２８年度訪日外国人旅行者受入環境整備緊急対策事業費補助には、訪日外国人旅行者受入加速化事業費補助によるものを含む</t>
    <rPh sb="1" eb="3">
      <t>ヘイセイ</t>
    </rPh>
    <rPh sb="5" eb="7">
      <t>ネンド</t>
    </rPh>
    <rPh sb="16" eb="17">
      <t>イ</t>
    </rPh>
    <rPh sb="17" eb="19">
      <t>カンキョウ</t>
    </rPh>
    <rPh sb="19" eb="21">
      <t>セイビ</t>
    </rPh>
    <rPh sb="21" eb="23">
      <t>キンキュウ</t>
    </rPh>
    <rPh sb="23" eb="25">
      <t>タイサク</t>
    </rPh>
    <rPh sb="25" eb="28">
      <t>ジギョウヒ</t>
    </rPh>
    <rPh sb="28" eb="30">
      <t>ホジョ</t>
    </rPh>
    <phoneticPr fontId="9"/>
  </si>
  <si>
    <t>※平成２９年度については、補正予算を含む</t>
    <rPh sb="1" eb="3">
      <t>ヘイセイ</t>
    </rPh>
    <rPh sb="5" eb="7">
      <t>ネンド</t>
    </rPh>
    <phoneticPr fontId="9"/>
  </si>
  <si>
    <t>※平成３０年度については、補正予算を含む</t>
    <rPh sb="1" eb="3">
      <t>ヘイセイ</t>
    </rPh>
    <rPh sb="5" eb="7">
      <t>ネンド</t>
    </rPh>
    <phoneticPr fontId="9"/>
  </si>
  <si>
    <t>※平成３０年度訪日外国人旅行者受入環境整備緊急対策事業費補助には、旅行環境整備事業費補助によるものを含む</t>
    <rPh sb="1" eb="3">
      <t>ヘイセイ</t>
    </rPh>
    <rPh sb="5" eb="7">
      <t>ネンド</t>
    </rPh>
    <rPh sb="16" eb="17">
      <t>イ</t>
    </rPh>
    <rPh sb="17" eb="19">
      <t>カンキョウ</t>
    </rPh>
    <rPh sb="19" eb="21">
      <t>セイビ</t>
    </rPh>
    <rPh sb="21" eb="23">
      <t>キンキュウ</t>
    </rPh>
    <rPh sb="23" eb="25">
      <t>タイサク</t>
    </rPh>
    <rPh sb="25" eb="28">
      <t>ジギョウヒ</t>
    </rPh>
    <rPh sb="28" eb="30">
      <t>ホジョ</t>
    </rPh>
    <rPh sb="33" eb="35">
      <t>リョコウ</t>
    </rPh>
    <rPh sb="35" eb="37">
      <t>カンキョウ</t>
    </rPh>
    <rPh sb="37" eb="39">
      <t>セイビ</t>
    </rPh>
    <rPh sb="39" eb="42">
      <t>ジギョウヒ</t>
    </rPh>
    <rPh sb="42" eb="44">
      <t>ホジョ</t>
    </rPh>
    <phoneticPr fontId="9"/>
  </si>
  <si>
    <t>※令和元年度については、補正予算を含む</t>
    <rPh sb="1" eb="3">
      <t>レイワ</t>
    </rPh>
    <rPh sb="3" eb="6">
      <t>ガンネンド</t>
    </rPh>
    <phoneticPr fontId="9"/>
  </si>
  <si>
    <t>（６）踏切道の現況</t>
    <rPh sb="3" eb="5">
      <t>フミキリ</t>
    </rPh>
    <rPh sb="5" eb="6">
      <t>ドウ</t>
    </rPh>
    <rPh sb="7" eb="9">
      <t>ゲンキョウ</t>
    </rPh>
    <phoneticPr fontId="9"/>
  </si>
  <si>
    <t xml:space="preserve">                        踏 切 道</t>
    <rPh sb="24" eb="25">
      <t>トウ</t>
    </rPh>
    <rPh sb="26" eb="27">
      <t>キリ</t>
    </rPh>
    <rPh sb="28" eb="29">
      <t>ドウ</t>
    </rPh>
    <phoneticPr fontId="9"/>
  </si>
  <si>
    <t xml:space="preserve">第
一
種
</t>
    <rPh sb="0" eb="1">
      <t>ダイ</t>
    </rPh>
    <rPh sb="2" eb="3">
      <t>1</t>
    </rPh>
    <rPh sb="4" eb="5">
      <t>シュ</t>
    </rPh>
    <phoneticPr fontId="9"/>
  </si>
  <si>
    <t xml:space="preserve">第
二
種
</t>
    <rPh sb="0" eb="1">
      <t>ダイ</t>
    </rPh>
    <rPh sb="2" eb="3">
      <t>ニ</t>
    </rPh>
    <rPh sb="4" eb="5">
      <t>シュ</t>
    </rPh>
    <phoneticPr fontId="9"/>
  </si>
  <si>
    <t xml:space="preserve">第
三
種
</t>
    <rPh sb="0" eb="1">
      <t>ダイ</t>
    </rPh>
    <rPh sb="2" eb="3">
      <t>3</t>
    </rPh>
    <rPh sb="4" eb="5">
      <t>シュ</t>
    </rPh>
    <phoneticPr fontId="9"/>
  </si>
  <si>
    <t xml:space="preserve">第
四
種
</t>
    <rPh sb="0" eb="1">
      <t>ダイ</t>
    </rPh>
    <rPh sb="2" eb="3">
      <t>4</t>
    </rPh>
    <rPh sb="4" eb="5">
      <t>シュ</t>
    </rPh>
    <phoneticPr fontId="9"/>
  </si>
  <si>
    <t xml:space="preserve">合
計
</t>
    <rPh sb="0" eb="1">
      <t>ゴウ</t>
    </rPh>
    <rPh sb="3" eb="4">
      <t>ケイ</t>
    </rPh>
    <phoneticPr fontId="9"/>
  </si>
  <si>
    <t>普　　　通　　　鉄　　　道</t>
    <rPh sb="0" eb="1">
      <t>アマネ</t>
    </rPh>
    <rPh sb="4" eb="5">
      <t>ツウ</t>
    </rPh>
    <rPh sb="8" eb="9">
      <t>テツ</t>
    </rPh>
    <rPh sb="12" eb="13">
      <t>ミチ</t>
    </rPh>
    <phoneticPr fontId="9"/>
  </si>
  <si>
    <t>アイジーアールいわて銀河鉄道</t>
    <rPh sb="10" eb="12">
      <t>ギンガ</t>
    </rPh>
    <rPh sb="12" eb="14">
      <t>テツドウ</t>
    </rPh>
    <phoneticPr fontId="9"/>
  </si>
  <si>
    <t>（JR以外小計）</t>
    <rPh sb="3" eb="5">
      <t>イガイ</t>
    </rPh>
    <rPh sb="5" eb="7">
      <t>ショウケイ</t>
    </rPh>
    <phoneticPr fontId="9"/>
  </si>
  <si>
    <t>東日本旅客鉄道（当局管内分）</t>
    <rPh sb="0" eb="3">
      <t>ヒガシニホン</t>
    </rPh>
    <rPh sb="3" eb="5">
      <t>リョキャク</t>
    </rPh>
    <rPh sb="5" eb="7">
      <t>テツドウ</t>
    </rPh>
    <rPh sb="8" eb="10">
      <t>トウキョク</t>
    </rPh>
    <rPh sb="10" eb="13">
      <t>カンナイブン</t>
    </rPh>
    <phoneticPr fontId="9"/>
  </si>
  <si>
    <t>日本貨物鉄道（当局管内分）</t>
    <rPh sb="0" eb="2">
      <t>ニホン</t>
    </rPh>
    <rPh sb="2" eb="4">
      <t>カモツ</t>
    </rPh>
    <rPh sb="4" eb="6">
      <t>テツドウ</t>
    </rPh>
    <rPh sb="7" eb="9">
      <t>トウキョク</t>
    </rPh>
    <rPh sb="9" eb="12">
      <t>カンナイブン</t>
    </rPh>
    <phoneticPr fontId="9"/>
  </si>
  <si>
    <t>（JR小計）</t>
    <rPh sb="3" eb="5">
      <t>ショウケイ</t>
    </rPh>
    <phoneticPr fontId="9"/>
  </si>
  <si>
    <t>合計</t>
    <rPh sb="0" eb="2">
      <t>ゴウケイ</t>
    </rPh>
    <phoneticPr fontId="9"/>
  </si>
  <si>
    <t>１．第１種踏切　昼夜を通じて踏切警手が遮断機を操作している踏切道、又は自動遮断機が</t>
    <rPh sb="2" eb="3">
      <t>ダイ</t>
    </rPh>
    <rPh sb="4" eb="5">
      <t>シュ</t>
    </rPh>
    <rPh sb="5" eb="7">
      <t>フミキリ</t>
    </rPh>
    <rPh sb="8" eb="9">
      <t>ヒル</t>
    </rPh>
    <rPh sb="9" eb="10">
      <t>ヨル</t>
    </rPh>
    <rPh sb="11" eb="12">
      <t>ツウ</t>
    </rPh>
    <rPh sb="14" eb="16">
      <t>フミキリ</t>
    </rPh>
    <rPh sb="16" eb="17">
      <t>ケイ</t>
    </rPh>
    <rPh sb="17" eb="18">
      <t>テ</t>
    </rPh>
    <rPh sb="19" eb="21">
      <t>シャダン</t>
    </rPh>
    <rPh sb="21" eb="22">
      <t>キ</t>
    </rPh>
    <rPh sb="23" eb="25">
      <t>ソウサ</t>
    </rPh>
    <rPh sb="29" eb="31">
      <t>フミキリ</t>
    </rPh>
    <rPh sb="31" eb="32">
      <t>ドウ</t>
    </rPh>
    <rPh sb="33" eb="34">
      <t>マタ</t>
    </rPh>
    <rPh sb="35" eb="37">
      <t>ジドウ</t>
    </rPh>
    <rPh sb="37" eb="40">
      <t>シャダンキ</t>
    </rPh>
    <phoneticPr fontId="9"/>
  </si>
  <si>
    <t xml:space="preserve">  　　　　　　　設置されている踏切道。</t>
    <rPh sb="9" eb="11">
      <t>セッチ</t>
    </rPh>
    <rPh sb="16" eb="18">
      <t>フミキリ</t>
    </rPh>
    <rPh sb="18" eb="19">
      <t>ドウ</t>
    </rPh>
    <phoneticPr fontId="9"/>
  </si>
  <si>
    <t>（注）</t>
    <rPh sb="1" eb="2">
      <t>チュウ</t>
    </rPh>
    <phoneticPr fontId="9"/>
  </si>
  <si>
    <t>２．第２種踏切　１日のうち一定時間だけ踏切警手が遮断機を操作している踏切道。</t>
    <rPh sb="2" eb="3">
      <t>ダイ</t>
    </rPh>
    <rPh sb="4" eb="5">
      <t>シュ</t>
    </rPh>
    <rPh sb="5" eb="7">
      <t>フミキリ</t>
    </rPh>
    <rPh sb="9" eb="10">
      <t>ニチ</t>
    </rPh>
    <rPh sb="13" eb="15">
      <t>イッテイ</t>
    </rPh>
    <rPh sb="15" eb="17">
      <t>ジカン</t>
    </rPh>
    <rPh sb="19" eb="21">
      <t>フミキリ</t>
    </rPh>
    <rPh sb="21" eb="22">
      <t>ケイ</t>
    </rPh>
    <rPh sb="22" eb="23">
      <t>テ</t>
    </rPh>
    <rPh sb="24" eb="27">
      <t>シャダンキ</t>
    </rPh>
    <rPh sb="28" eb="30">
      <t>ソウサ</t>
    </rPh>
    <rPh sb="34" eb="36">
      <t>フミキリ</t>
    </rPh>
    <rPh sb="36" eb="37">
      <t>ドウ</t>
    </rPh>
    <phoneticPr fontId="9"/>
  </si>
  <si>
    <t>３．第３種踏切　警報機が設置されている踏切道。</t>
    <rPh sb="2" eb="3">
      <t>ダイ</t>
    </rPh>
    <rPh sb="4" eb="5">
      <t>シュ</t>
    </rPh>
    <rPh sb="5" eb="7">
      <t>フミキリ</t>
    </rPh>
    <rPh sb="8" eb="11">
      <t>ケイホウキ</t>
    </rPh>
    <rPh sb="12" eb="14">
      <t>セッチ</t>
    </rPh>
    <rPh sb="19" eb="21">
      <t>フミキリ</t>
    </rPh>
    <rPh sb="21" eb="22">
      <t>ドウ</t>
    </rPh>
    <phoneticPr fontId="9"/>
  </si>
  <si>
    <t>４．第４種踏切　踏切警手もおらず、遮断機も警報機も設置されていない踏切道。</t>
    <rPh sb="2" eb="3">
      <t>ダイ</t>
    </rPh>
    <rPh sb="4" eb="5">
      <t>シュ</t>
    </rPh>
    <rPh sb="5" eb="7">
      <t>フミキリ</t>
    </rPh>
    <rPh sb="8" eb="10">
      <t>フミキリ</t>
    </rPh>
    <rPh sb="10" eb="11">
      <t>ケイ</t>
    </rPh>
    <rPh sb="11" eb="12">
      <t>テ</t>
    </rPh>
    <rPh sb="17" eb="20">
      <t>シャダンキ</t>
    </rPh>
    <rPh sb="21" eb="24">
      <t>ケイホウキ</t>
    </rPh>
    <rPh sb="25" eb="27">
      <t>セッチ</t>
    </rPh>
    <rPh sb="33" eb="35">
      <t>フミキリ</t>
    </rPh>
    <rPh sb="35" eb="36">
      <t>ドウ</t>
    </rPh>
    <phoneticPr fontId="9"/>
  </si>
  <si>
    <t>（７）鉄道運転事故の発生状況</t>
    <rPh sb="3" eb="5">
      <t>テツドウ</t>
    </rPh>
    <rPh sb="5" eb="7">
      <t>ウンテン</t>
    </rPh>
    <rPh sb="7" eb="9">
      <t>ジコ</t>
    </rPh>
    <rPh sb="10" eb="12">
      <t>ハッセイ</t>
    </rPh>
    <rPh sb="12" eb="14">
      <t>ジョウキョウ</t>
    </rPh>
    <phoneticPr fontId="9"/>
  </si>
  <si>
    <t>種類</t>
    <rPh sb="0" eb="2">
      <t>シュルイ</t>
    </rPh>
    <phoneticPr fontId="9"/>
  </si>
  <si>
    <t>項目</t>
    <rPh sb="0" eb="2">
      <t>コウモク</t>
    </rPh>
    <phoneticPr fontId="9"/>
  </si>
  <si>
    <t>列車衝突</t>
    <rPh sb="0" eb="2">
      <t>レッシャ</t>
    </rPh>
    <rPh sb="2" eb="4">
      <t>ショウトツ</t>
    </rPh>
    <phoneticPr fontId="9"/>
  </si>
  <si>
    <t>件  数</t>
    <rPh sb="0" eb="1">
      <t>ケン</t>
    </rPh>
    <rPh sb="3" eb="4">
      <t>カズ</t>
    </rPh>
    <phoneticPr fontId="9"/>
  </si>
  <si>
    <t>死  者</t>
    <rPh sb="0" eb="1">
      <t>シ</t>
    </rPh>
    <rPh sb="3" eb="4">
      <t>モノ</t>
    </rPh>
    <phoneticPr fontId="9"/>
  </si>
  <si>
    <t>負傷者</t>
    <rPh sb="0" eb="3">
      <t>フショウシャ</t>
    </rPh>
    <phoneticPr fontId="9"/>
  </si>
  <si>
    <t>列車脱線</t>
    <rPh sb="0" eb="2">
      <t>レッシャ</t>
    </rPh>
    <rPh sb="2" eb="4">
      <t>ダッセン</t>
    </rPh>
    <phoneticPr fontId="9"/>
  </si>
  <si>
    <t>列車火災</t>
    <rPh sb="0" eb="2">
      <t>レッシャ</t>
    </rPh>
    <rPh sb="2" eb="4">
      <t>カサイ</t>
    </rPh>
    <phoneticPr fontId="9"/>
  </si>
  <si>
    <t>踏切障害</t>
    <rPh sb="0" eb="2">
      <t>フミキリ</t>
    </rPh>
    <rPh sb="2" eb="4">
      <t>ショウガイ</t>
    </rPh>
    <phoneticPr fontId="9"/>
  </si>
  <si>
    <t>道路障害</t>
    <rPh sb="0" eb="2">
      <t>ドウロ</t>
    </rPh>
    <rPh sb="2" eb="4">
      <t>ショウガイ</t>
    </rPh>
    <phoneticPr fontId="9"/>
  </si>
  <si>
    <t>人身障害</t>
    <rPh sb="0" eb="2">
      <t>ジンシン</t>
    </rPh>
    <rPh sb="2" eb="4">
      <t>ショウガイ</t>
    </rPh>
    <phoneticPr fontId="9"/>
  </si>
  <si>
    <t>物　　損</t>
    <rPh sb="0" eb="1">
      <t>モノ</t>
    </rPh>
    <rPh sb="3" eb="4">
      <t>ソン</t>
    </rPh>
    <phoneticPr fontId="9"/>
  </si>
  <si>
    <t>合    計</t>
    <rPh sb="0" eb="1">
      <t>ゴウ</t>
    </rPh>
    <rPh sb="5" eb="6">
      <t>ケイ</t>
    </rPh>
    <phoneticPr fontId="9"/>
  </si>
  <si>
    <t>列車走行</t>
    <rPh sb="0" eb="2">
      <t>レッシャ</t>
    </rPh>
    <rPh sb="2" eb="4">
      <t>ソウコウ</t>
    </rPh>
    <phoneticPr fontId="9"/>
  </si>
  <si>
    <t>百万キロ</t>
    <rPh sb="0" eb="2">
      <t>ヒャクマン</t>
    </rPh>
    <phoneticPr fontId="9"/>
  </si>
  <si>
    <t>当り　　</t>
    <rPh sb="0" eb="1">
      <t>ア</t>
    </rPh>
    <phoneticPr fontId="9"/>
  </si>
  <si>
    <t>・（　）内の数字は、民鉄の内数を示す。</t>
    <rPh sb="4" eb="5">
      <t>ナイ</t>
    </rPh>
    <rPh sb="6" eb="8">
      <t>スウジ</t>
    </rPh>
    <rPh sb="10" eb="12">
      <t>ミンテツ</t>
    </rPh>
    <rPh sb="13" eb="14">
      <t>ウチ</t>
    </rPh>
    <rPh sb="14" eb="15">
      <t>スウ</t>
    </rPh>
    <rPh sb="16" eb="17">
      <t>シメ</t>
    </rPh>
    <phoneticPr fontId="9"/>
  </si>
  <si>
    <t>・列車脱線の○内の数字は、踏切障害に起因するものの内数を示し、</t>
    <rPh sb="1" eb="3">
      <t>レッシャ</t>
    </rPh>
    <rPh sb="3" eb="5">
      <t>ダッセン</t>
    </rPh>
    <rPh sb="7" eb="8">
      <t>ウチ</t>
    </rPh>
    <rPh sb="9" eb="11">
      <t>スウジ</t>
    </rPh>
    <rPh sb="13" eb="15">
      <t>フミキリ</t>
    </rPh>
    <rPh sb="15" eb="17">
      <t>ショウガイ</t>
    </rPh>
    <rPh sb="18" eb="20">
      <t>キイン</t>
    </rPh>
    <rPh sb="25" eb="26">
      <t>ウチ</t>
    </rPh>
    <rPh sb="26" eb="27">
      <t>スウ</t>
    </rPh>
    <rPh sb="28" eb="29">
      <t>シメ</t>
    </rPh>
    <phoneticPr fontId="9"/>
  </si>
  <si>
    <t>　事故種類「踏切障害」の件数には含まない。</t>
    <rPh sb="1" eb="3">
      <t>ジコ</t>
    </rPh>
    <rPh sb="3" eb="5">
      <t>シュルイ</t>
    </rPh>
    <rPh sb="6" eb="8">
      <t>フミキリ</t>
    </rPh>
    <rPh sb="8" eb="10">
      <t>ショウガイ</t>
    </rPh>
    <rPh sb="12" eb="14">
      <t>ケンスウ</t>
    </rPh>
    <rPh sb="16" eb="17">
      <t>フク</t>
    </rPh>
    <phoneticPr fontId="9"/>
  </si>
  <si>
    <t>（８）踏切障害の状況</t>
    <rPh sb="3" eb="7">
      <t>フミキリショウガイ</t>
    </rPh>
    <rPh sb="8" eb="10">
      <t>ジョウキョウ</t>
    </rPh>
    <phoneticPr fontId="9"/>
  </si>
  <si>
    <t>①　踏切障害の踏切種類別</t>
    <rPh sb="2" eb="4">
      <t>フミキリ</t>
    </rPh>
    <rPh sb="4" eb="6">
      <t>ショウガイ</t>
    </rPh>
    <rPh sb="7" eb="9">
      <t>フミキリ</t>
    </rPh>
    <rPh sb="9" eb="12">
      <t>シュルイベツ</t>
    </rPh>
    <phoneticPr fontId="9"/>
  </si>
  <si>
    <t>１種</t>
    <rPh sb="1" eb="2">
      <t>シュ</t>
    </rPh>
    <phoneticPr fontId="9"/>
  </si>
  <si>
    <t>３種</t>
    <rPh sb="1" eb="2">
      <t>シュ</t>
    </rPh>
    <phoneticPr fontId="9"/>
  </si>
  <si>
    <t>４種</t>
    <rPh sb="1" eb="2">
      <t>シュ</t>
    </rPh>
    <phoneticPr fontId="9"/>
  </si>
  <si>
    <t>②　踏切障害の衝撃物別</t>
    <rPh sb="2" eb="4">
      <t>フミキリ</t>
    </rPh>
    <rPh sb="4" eb="6">
      <t>ショウガイ</t>
    </rPh>
    <rPh sb="7" eb="9">
      <t>ショウゲキ</t>
    </rPh>
    <rPh sb="9" eb="10">
      <t>ブツ</t>
    </rPh>
    <rPh sb="10" eb="11">
      <t>ベツ</t>
    </rPh>
    <phoneticPr fontId="9"/>
  </si>
  <si>
    <t>Ｈ２９</t>
  </si>
  <si>
    <t>Ｈ３０</t>
  </si>
  <si>
    <t>Ｒ１</t>
  </si>
  <si>
    <t>乗用車等</t>
    <rPh sb="0" eb="3">
      <t>ジョウヨウシャ</t>
    </rPh>
    <rPh sb="3" eb="4">
      <t>トウ</t>
    </rPh>
    <phoneticPr fontId="9"/>
  </si>
  <si>
    <t>貨 物 車</t>
    <rPh sb="0" eb="1">
      <t>カ</t>
    </rPh>
    <rPh sb="2" eb="3">
      <t>モノ</t>
    </rPh>
    <rPh sb="4" eb="5">
      <t>クルマ</t>
    </rPh>
    <phoneticPr fontId="9"/>
  </si>
  <si>
    <t>二輪車等</t>
    <rPh sb="0" eb="3">
      <t>ニリンシャ</t>
    </rPh>
    <rPh sb="3" eb="4">
      <t>トウ</t>
    </rPh>
    <phoneticPr fontId="9"/>
  </si>
  <si>
    <t>軽 車 両</t>
    <rPh sb="0" eb="1">
      <t>ケイ</t>
    </rPh>
    <rPh sb="2" eb="3">
      <t>クルマ</t>
    </rPh>
    <rPh sb="4" eb="5">
      <t>リョウ</t>
    </rPh>
    <phoneticPr fontId="9"/>
  </si>
  <si>
    <t>歩 行 者</t>
    <rPh sb="0" eb="1">
      <t>ホ</t>
    </rPh>
    <rPh sb="2" eb="3">
      <t>ギョウ</t>
    </rPh>
    <rPh sb="4" eb="5">
      <t>モノ</t>
    </rPh>
    <phoneticPr fontId="9"/>
  </si>
  <si>
    <t>そ の 他</t>
    <rPh sb="4" eb="5">
      <t>タ</t>
    </rPh>
    <phoneticPr fontId="9"/>
  </si>
  <si>
    <t>（９）索道事業</t>
    <rPh sb="3" eb="5">
      <t>サクドウ</t>
    </rPh>
    <rPh sb="5" eb="7">
      <t>ジギョウ</t>
    </rPh>
    <phoneticPr fontId="9"/>
  </si>
  <si>
    <t>　　　・索道の輸送実績（普通・特殊）</t>
    <rPh sb="4" eb="6">
      <t>サクドウ</t>
    </rPh>
    <rPh sb="7" eb="9">
      <t>ユソウ</t>
    </rPh>
    <rPh sb="9" eb="11">
      <t>ジッセキ</t>
    </rPh>
    <rPh sb="12" eb="14">
      <t>フツウ</t>
    </rPh>
    <rPh sb="15" eb="17">
      <t>トクシュ</t>
    </rPh>
    <phoneticPr fontId="9"/>
  </si>
  <si>
    <t>区分</t>
    <rPh sb="0" eb="2">
      <t>クブン</t>
    </rPh>
    <phoneticPr fontId="9"/>
  </si>
  <si>
    <t>普　　　　　　　　　　　　　　　通　　　　　　　　　　　　　　　　　　　　　　　　　　索　　　　　　　　　　　　　　　　　　　　　　　　　　　　道</t>
    <rPh sb="0" eb="1">
      <t>ススム</t>
    </rPh>
    <rPh sb="16" eb="17">
      <t>ツウ</t>
    </rPh>
    <rPh sb="43" eb="44">
      <t>サク</t>
    </rPh>
    <rPh sb="72" eb="73">
      <t>ミチ</t>
    </rPh>
    <phoneticPr fontId="9"/>
  </si>
  <si>
    <t>青　　　　　　　　　　　　　　森</t>
    <rPh sb="0" eb="1">
      <t>アオ</t>
    </rPh>
    <rPh sb="15" eb="16">
      <t>モリ</t>
    </rPh>
    <phoneticPr fontId="9"/>
  </si>
  <si>
    <t>基　　　　　　　　数</t>
    <rPh sb="0" eb="1">
      <t>モト</t>
    </rPh>
    <rPh sb="9" eb="10">
      <t>カズ</t>
    </rPh>
    <phoneticPr fontId="9"/>
  </si>
  <si>
    <t>輸送人員（千人）</t>
    <rPh sb="0" eb="2">
      <t>ユソウ</t>
    </rPh>
    <rPh sb="2" eb="4">
      <t>ジンイン</t>
    </rPh>
    <rPh sb="5" eb="6">
      <t>セン</t>
    </rPh>
    <rPh sb="6" eb="7">
      <t>ニン</t>
    </rPh>
    <phoneticPr fontId="9"/>
  </si>
  <si>
    <t>営業収入（千円）</t>
    <rPh sb="0" eb="2">
      <t>エイギョウ</t>
    </rPh>
    <rPh sb="2" eb="4">
      <t>シュウニュウ</t>
    </rPh>
    <rPh sb="5" eb="6">
      <t>セン</t>
    </rPh>
    <rPh sb="6" eb="7">
      <t>エン</t>
    </rPh>
    <phoneticPr fontId="9"/>
  </si>
  <si>
    <t>岩　　　　　　　　　　　　　　　　　　　　手</t>
    <rPh sb="0" eb="1">
      <t>イワ</t>
    </rPh>
    <rPh sb="21" eb="22">
      <t>テ</t>
    </rPh>
    <phoneticPr fontId="9"/>
  </si>
  <si>
    <t>宮　　　　　　　　　　　　　　城</t>
    <rPh sb="0" eb="1">
      <t>ミヤ</t>
    </rPh>
    <rPh sb="15" eb="16">
      <t>シロ</t>
    </rPh>
    <phoneticPr fontId="9"/>
  </si>
  <si>
    <t>秋　　　　　　　　　　　　　　　田</t>
    <rPh sb="0" eb="1">
      <t>アキ</t>
    </rPh>
    <rPh sb="16" eb="17">
      <t>タ</t>
    </rPh>
    <phoneticPr fontId="9"/>
  </si>
  <si>
    <t>山　　　　　　　　　　　　　　　　　　　　　　　形</t>
    <rPh sb="0" eb="1">
      <t>ヤマ</t>
    </rPh>
    <rPh sb="24" eb="25">
      <t>ケイ</t>
    </rPh>
    <phoneticPr fontId="9"/>
  </si>
  <si>
    <t>福　　　　　　　　　　　　　　　　　　　　　　　島</t>
    <rPh sb="0" eb="1">
      <t>フク</t>
    </rPh>
    <rPh sb="24" eb="25">
      <t>シマ</t>
    </rPh>
    <phoneticPr fontId="9"/>
  </si>
  <si>
    <t>特　　　　　　　　　　　　　　　殊　　　　　　　　　　　　　　　　　　　　　　　　　　索　　　　　　　　　　　　　　　　　　　　　　　　　　　　道</t>
    <rPh sb="0" eb="1">
      <t>トク</t>
    </rPh>
    <rPh sb="16" eb="17">
      <t>シュ</t>
    </rPh>
    <rPh sb="43" eb="44">
      <t>サク</t>
    </rPh>
    <rPh sb="72" eb="73">
      <t>ミチ</t>
    </rPh>
    <phoneticPr fontId="9"/>
  </si>
  <si>
    <t>◇「普通索道」・・・閉鎖式搬器（扉を有する箱型の搬器〔旅客又は旅客及び貨物するための</t>
    <rPh sb="2" eb="4">
      <t>フツウ</t>
    </rPh>
    <rPh sb="4" eb="6">
      <t>サクドウ</t>
    </rPh>
    <rPh sb="10" eb="12">
      <t>ヘイサ</t>
    </rPh>
    <rPh sb="12" eb="13">
      <t>シキ</t>
    </rPh>
    <rPh sb="13" eb="14">
      <t>ハン</t>
    </rPh>
    <rPh sb="14" eb="15">
      <t>キ</t>
    </rPh>
    <rPh sb="16" eb="17">
      <t>トビラ</t>
    </rPh>
    <rPh sb="18" eb="19">
      <t>ユウ</t>
    </rPh>
    <rPh sb="21" eb="23">
      <t>ハコガタ</t>
    </rPh>
    <rPh sb="24" eb="25">
      <t>ハン</t>
    </rPh>
    <rPh sb="25" eb="26">
      <t>ウツワ</t>
    </rPh>
    <rPh sb="27" eb="29">
      <t>リョカク</t>
    </rPh>
    <rPh sb="29" eb="30">
      <t>マタ</t>
    </rPh>
    <rPh sb="31" eb="33">
      <t>リョカク</t>
    </rPh>
    <rPh sb="33" eb="34">
      <t>オヨ</t>
    </rPh>
    <rPh sb="35" eb="37">
      <t>カモツ</t>
    </rPh>
    <phoneticPr fontId="9"/>
  </si>
  <si>
    <t>客車又は椅子とその懸垂部の総称〕）を使用するもの</t>
    <rPh sb="0" eb="1">
      <t>キャク</t>
    </rPh>
    <rPh sb="1" eb="2">
      <t>シャ</t>
    </rPh>
    <rPh sb="2" eb="3">
      <t>マタ</t>
    </rPh>
    <rPh sb="4" eb="6">
      <t>イス</t>
    </rPh>
    <rPh sb="9" eb="11">
      <t>ケンスイ</t>
    </rPh>
    <rPh sb="11" eb="12">
      <t>ブ</t>
    </rPh>
    <rPh sb="13" eb="15">
      <t>ソウショウ</t>
    </rPh>
    <rPh sb="18" eb="20">
      <t>シヨウ</t>
    </rPh>
    <phoneticPr fontId="9"/>
  </si>
  <si>
    <t>◇「特殊索道」・・・椅子型搬器（外部に解放された座席で構成される搬器）を使用するもの</t>
    <rPh sb="2" eb="4">
      <t>トクシュ</t>
    </rPh>
    <rPh sb="4" eb="6">
      <t>サクドウ</t>
    </rPh>
    <rPh sb="10" eb="12">
      <t>イス</t>
    </rPh>
    <rPh sb="12" eb="13">
      <t>カタ</t>
    </rPh>
    <rPh sb="13" eb="14">
      <t>ハン</t>
    </rPh>
    <rPh sb="14" eb="15">
      <t>キ</t>
    </rPh>
    <rPh sb="16" eb="18">
      <t>ガイブ</t>
    </rPh>
    <rPh sb="19" eb="21">
      <t>カイホウ</t>
    </rPh>
    <rPh sb="24" eb="26">
      <t>ザセキ</t>
    </rPh>
    <rPh sb="27" eb="29">
      <t>コウセイ</t>
    </rPh>
    <rPh sb="32" eb="33">
      <t>ハン</t>
    </rPh>
    <rPh sb="33" eb="34">
      <t>キ</t>
    </rPh>
    <rPh sb="36" eb="38">
      <t>シヨウ</t>
    </rPh>
    <phoneticPr fontId="9"/>
  </si>
  <si>
    <t>Ⅲ．業務の概況①</t>
    <phoneticPr fontId="7"/>
  </si>
  <si>
    <t>　（１）次世代自動車の普及状況</t>
  </si>
  <si>
    <t>各県観光地入込客数の推移
各県外国人旅行者数の推移
登録ホテル・旅館の現況</t>
    <phoneticPr fontId="7"/>
  </si>
  <si>
    <t>旅行業等の現況</t>
    <phoneticPr fontId="7"/>
  </si>
  <si>
    <t>年別</t>
    <rPh sb="0" eb="2">
      <t>ネンベツ</t>
    </rPh>
    <phoneticPr fontId="9"/>
  </si>
  <si>
    <t>青　　森</t>
    <rPh sb="0" eb="1">
      <t>アオ</t>
    </rPh>
    <rPh sb="3" eb="4">
      <t>モリ</t>
    </rPh>
    <phoneticPr fontId="9"/>
  </si>
  <si>
    <t>岩　　手</t>
    <rPh sb="0" eb="1">
      <t>イワ</t>
    </rPh>
    <rPh sb="3" eb="4">
      <t>テ</t>
    </rPh>
    <phoneticPr fontId="9"/>
  </si>
  <si>
    <t>宮　　城</t>
    <rPh sb="0" eb="1">
      <t>ミヤ</t>
    </rPh>
    <rPh sb="3" eb="4">
      <t>シロ</t>
    </rPh>
    <phoneticPr fontId="9"/>
  </si>
  <si>
    <t>秋　　田</t>
    <rPh sb="0" eb="1">
      <t>アキ</t>
    </rPh>
    <rPh sb="3" eb="4">
      <t>タ</t>
    </rPh>
    <phoneticPr fontId="9"/>
  </si>
  <si>
    <t>山　　形</t>
    <rPh sb="0" eb="1">
      <t>ヤマ</t>
    </rPh>
    <rPh sb="3" eb="4">
      <t>カタチ</t>
    </rPh>
    <phoneticPr fontId="9"/>
  </si>
  <si>
    <t>福　　島</t>
    <rPh sb="0" eb="1">
      <t>フク</t>
    </rPh>
    <rPh sb="3" eb="4">
      <t>シマ</t>
    </rPh>
    <phoneticPr fontId="9"/>
  </si>
  <si>
    <t>１．各県「観光統計」による。</t>
    <rPh sb="2" eb="4">
      <t>カクケン</t>
    </rPh>
    <rPh sb="5" eb="7">
      <t>カンコウ</t>
    </rPh>
    <rPh sb="7" eb="9">
      <t>トウケイ</t>
    </rPh>
    <phoneticPr fontId="9"/>
  </si>
  <si>
    <t>１．観光庁「宿泊旅行統計調査」による。</t>
    <rPh sb="2" eb="5">
      <t>カンコウチョウ</t>
    </rPh>
    <rPh sb="6" eb="8">
      <t>シュクハク</t>
    </rPh>
    <rPh sb="8" eb="10">
      <t>リョコウ</t>
    </rPh>
    <rPh sb="10" eb="12">
      <t>トウケイ</t>
    </rPh>
    <rPh sb="12" eb="14">
      <t>チョウサ</t>
    </rPh>
    <phoneticPr fontId="9"/>
  </si>
  <si>
    <t>２．従業員数10人以上の施設における延べ宿泊者数。</t>
    <rPh sb="2" eb="5">
      <t>ジュウギョウイン</t>
    </rPh>
    <rPh sb="5" eb="6">
      <t>スウ</t>
    </rPh>
    <rPh sb="8" eb="11">
      <t>ニンイジョウ</t>
    </rPh>
    <rPh sb="12" eb="14">
      <t>シセツ</t>
    </rPh>
    <rPh sb="18" eb="19">
      <t>ノ</t>
    </rPh>
    <rPh sb="20" eb="23">
      <t>シュクハクシャ</t>
    </rPh>
    <rPh sb="23" eb="24">
      <t>カズ</t>
    </rPh>
    <phoneticPr fontId="9"/>
  </si>
  <si>
    <t>種別</t>
    <rPh sb="0" eb="2">
      <t>シュベツ</t>
    </rPh>
    <phoneticPr fontId="9"/>
  </si>
  <si>
    <t>県　　別</t>
    <rPh sb="0" eb="1">
      <t>ケン</t>
    </rPh>
    <rPh sb="3" eb="4">
      <t>ベツ</t>
    </rPh>
    <phoneticPr fontId="9"/>
  </si>
  <si>
    <t>登録数</t>
    <rPh sb="0" eb="3">
      <t>トウロクスウ</t>
    </rPh>
    <phoneticPr fontId="9"/>
  </si>
  <si>
    <t>客室</t>
    <rPh sb="0" eb="2">
      <t>キャクシツ</t>
    </rPh>
    <phoneticPr fontId="9"/>
  </si>
  <si>
    <t>収容人数</t>
    <rPh sb="0" eb="2">
      <t>シュウヨウ</t>
    </rPh>
    <rPh sb="2" eb="4">
      <t>ニンズウ</t>
    </rPh>
    <phoneticPr fontId="9"/>
  </si>
  <si>
    <t>基準客室</t>
    <rPh sb="0" eb="2">
      <t>キジュン</t>
    </rPh>
    <rPh sb="2" eb="4">
      <t>キャクシツ</t>
    </rPh>
    <phoneticPr fontId="9"/>
  </si>
  <si>
    <t>基準外客室</t>
    <rPh sb="0" eb="2">
      <t>キジュン</t>
    </rPh>
    <rPh sb="2" eb="3">
      <t>ガイ</t>
    </rPh>
    <rPh sb="3" eb="5">
      <t>キャクシツ</t>
    </rPh>
    <phoneticPr fontId="9"/>
  </si>
  <si>
    <t>旅　　　館</t>
    <rPh sb="0" eb="1">
      <t>タビ</t>
    </rPh>
    <rPh sb="4" eb="5">
      <t>カン</t>
    </rPh>
    <phoneticPr fontId="9"/>
  </si>
  <si>
    <t>合　　計</t>
    <rPh sb="0" eb="1">
      <t>ゴウ</t>
    </rPh>
    <rPh sb="3" eb="4">
      <t>ケイ</t>
    </rPh>
    <phoneticPr fontId="9"/>
  </si>
  <si>
    <t>（注）登録ホテルとは、国際観光ホテル整備法により登録を受け、外客（外国人）の宿泊に適するよう
　　　に造られた施設であって、洋式の構造及び設備を主とするもの。登録旅館とは登録ホテル以外の
　　　もの。</t>
    <rPh sb="1" eb="2">
      <t>チュウ</t>
    </rPh>
    <rPh sb="3" eb="5">
      <t>トウロク</t>
    </rPh>
    <rPh sb="11" eb="13">
      <t>コクサイ</t>
    </rPh>
    <rPh sb="13" eb="15">
      <t>カンコウ</t>
    </rPh>
    <rPh sb="18" eb="21">
      <t>セイビホウ</t>
    </rPh>
    <rPh sb="24" eb="26">
      <t>トウロク</t>
    </rPh>
    <rPh sb="27" eb="28">
      <t>ウ</t>
    </rPh>
    <rPh sb="30" eb="32">
      <t>ガイキャク</t>
    </rPh>
    <rPh sb="33" eb="36">
      <t>ガイコクジン</t>
    </rPh>
    <rPh sb="38" eb="40">
      <t>シュクハク</t>
    </rPh>
    <rPh sb="41" eb="42">
      <t>テキ</t>
    </rPh>
    <rPh sb="51" eb="52">
      <t>ツク</t>
    </rPh>
    <rPh sb="55" eb="57">
      <t>シセツ</t>
    </rPh>
    <rPh sb="62" eb="64">
      <t>ヨウシキ</t>
    </rPh>
    <rPh sb="65" eb="67">
      <t>コウゾウ</t>
    </rPh>
    <rPh sb="67" eb="68">
      <t>オヨ</t>
    </rPh>
    <rPh sb="69" eb="71">
      <t>セツビ</t>
    </rPh>
    <rPh sb="72" eb="73">
      <t>シュ</t>
    </rPh>
    <rPh sb="79" eb="81">
      <t>トウロク</t>
    </rPh>
    <rPh sb="81" eb="83">
      <t>リョカン</t>
    </rPh>
    <rPh sb="85" eb="87">
      <t>トウロク</t>
    </rPh>
    <rPh sb="90" eb="92">
      <t>イガイ</t>
    </rPh>
    <phoneticPr fontId="9"/>
  </si>
  <si>
    <t>旅行業者
代理業登録数</t>
  </si>
  <si>
    <t>旅行サービス
手配業登録数</t>
    <rPh sb="0" eb="2">
      <t>リョコウ</t>
    </rPh>
    <rPh sb="7" eb="8">
      <t>テ</t>
    </rPh>
    <rPh sb="8" eb="10">
      <t>ハイギョウ</t>
    </rPh>
    <rPh sb="10" eb="13">
      <t>トウロクスウ</t>
    </rPh>
    <phoneticPr fontId="9"/>
  </si>
  <si>
    <t>第２種</t>
  </si>
  <si>
    <t>第３種</t>
  </si>
  <si>
    <t>地域限定</t>
    <rPh sb="0" eb="2">
      <t>チイキ</t>
    </rPh>
    <rPh sb="2" eb="4">
      <t>ゲンテイ</t>
    </rPh>
    <phoneticPr fontId="9"/>
  </si>
  <si>
    <t>秋田</t>
  </si>
  <si>
    <t>山形</t>
  </si>
  <si>
    <t>※第１種旅行業は観光庁長官登録、その他は各県知事登録となる。</t>
    <rPh sb="1" eb="2">
      <t>ダイ</t>
    </rPh>
    <rPh sb="3" eb="4">
      <t>シュ</t>
    </rPh>
    <rPh sb="4" eb="7">
      <t>リョコウギョウ</t>
    </rPh>
    <rPh sb="8" eb="11">
      <t>カンコウチョウ</t>
    </rPh>
    <rPh sb="11" eb="13">
      <t>チョウカン</t>
    </rPh>
    <rPh sb="13" eb="15">
      <t>トウロク</t>
    </rPh>
    <rPh sb="18" eb="19">
      <t>タ</t>
    </rPh>
    <rPh sb="20" eb="21">
      <t>カク</t>
    </rPh>
    <rPh sb="21" eb="24">
      <t>ケンチジ</t>
    </rPh>
    <rPh sb="24" eb="26">
      <t>トウロク</t>
    </rPh>
    <phoneticPr fontId="9"/>
  </si>
  <si>
    <t>※地域限定旅行業は平成２５年４月１日より創設</t>
    <rPh sb="1" eb="3">
      <t>チイキ</t>
    </rPh>
    <rPh sb="3" eb="5">
      <t>ゲンテイ</t>
    </rPh>
    <rPh sb="5" eb="8">
      <t>リョコウギョウ</t>
    </rPh>
    <rPh sb="9" eb="11">
      <t>ヘイセイ</t>
    </rPh>
    <rPh sb="13" eb="14">
      <t>ネン</t>
    </rPh>
    <rPh sb="15" eb="16">
      <t>ガツ</t>
    </rPh>
    <rPh sb="17" eb="18">
      <t>ニチ</t>
    </rPh>
    <rPh sb="20" eb="22">
      <t>ソウセツ</t>
    </rPh>
    <phoneticPr fontId="9"/>
  </si>
  <si>
    <t>広域連携ＤＭＯ</t>
    <rPh sb="0" eb="2">
      <t>コウイキ</t>
    </rPh>
    <rPh sb="2" eb="4">
      <t>レンケイ</t>
    </rPh>
    <phoneticPr fontId="7"/>
  </si>
  <si>
    <t>（公社）山形県観光物産協会</t>
    <rPh sb="1" eb="3">
      <t>コウシャ</t>
    </rPh>
    <phoneticPr fontId="7"/>
  </si>
  <si>
    <t>【青森県】むつ市、横浜町、大間町、東通村、風間浦村、佐井村</t>
    <rPh sb="1" eb="4">
      <t>アオモリケン</t>
    </rPh>
    <rPh sb="7" eb="8">
      <t>シ</t>
    </rPh>
    <rPh sb="9" eb="12">
      <t>ヨコハマチョウ</t>
    </rPh>
    <rPh sb="13" eb="16">
      <t>オオママチ</t>
    </rPh>
    <rPh sb="17" eb="20">
      <t>ヒガシドオリムラ</t>
    </rPh>
    <rPh sb="21" eb="23">
      <t>カザマ</t>
    </rPh>
    <rPh sb="23" eb="24">
      <t>ウラ</t>
    </rPh>
    <rPh sb="24" eb="25">
      <t>ムラ</t>
    </rPh>
    <rPh sb="26" eb="29">
      <t>サイムラ</t>
    </rPh>
    <phoneticPr fontId="7"/>
  </si>
  <si>
    <t>(公財）さんりく基金</t>
    <rPh sb="1" eb="2">
      <t>コウ</t>
    </rPh>
    <rPh sb="2" eb="3">
      <t>ザイ</t>
    </rPh>
    <rPh sb="8" eb="10">
      <t>キキン</t>
    </rPh>
    <phoneticPr fontId="7"/>
  </si>
  <si>
    <t xml:space="preserve">（一社）いわき観光まちづくりビューロー </t>
  </si>
  <si>
    <t>（一社）十和田奥入瀬観光機構</t>
    <rPh sb="1" eb="2">
      <t>イチ</t>
    </rPh>
    <rPh sb="2" eb="3">
      <t>シャ</t>
    </rPh>
    <rPh sb="4" eb="7">
      <t>トワダ</t>
    </rPh>
    <rPh sb="7" eb="10">
      <t>オイラセ</t>
    </rPh>
    <rPh sb="10" eb="12">
      <t>カンコウ</t>
    </rPh>
    <rPh sb="12" eb="14">
      <t>キコウ</t>
    </rPh>
    <phoneticPr fontId="7"/>
  </si>
  <si>
    <t>（一社）にほんまつＤＭＯ</t>
    <rPh sb="1" eb="2">
      <t>イチ</t>
    </rPh>
    <rPh sb="2" eb="3">
      <t>シャ</t>
    </rPh>
    <phoneticPr fontId="7"/>
  </si>
  <si>
    <t>（一社）DEGAM鶴岡ツーリズムビューロー</t>
    <rPh sb="1" eb="2">
      <t>イチ</t>
    </rPh>
    <rPh sb="2" eb="3">
      <t>シャ</t>
    </rPh>
    <rPh sb="9" eb="11">
      <t>ツルオカ</t>
    </rPh>
    <phoneticPr fontId="7"/>
  </si>
  <si>
    <t>【山形県】鶴岡市</t>
    <rPh sb="1" eb="3">
      <t>ヤマガタ</t>
    </rPh>
    <rPh sb="3" eb="4">
      <t>ケン</t>
    </rPh>
    <rPh sb="5" eb="7">
      <t>ツルオカ</t>
    </rPh>
    <rPh sb="7" eb="8">
      <t>シ</t>
    </rPh>
    <phoneticPr fontId="7"/>
  </si>
  <si>
    <t>R1</t>
  </si>
  <si>
    <t>ＪＲ東日本</t>
  </si>
  <si>
    <t>秋田内陸縦貫</t>
  </si>
  <si>
    <t>由利高原</t>
  </si>
  <si>
    <t>会津鉄道</t>
  </si>
  <si>
    <t>秋田臨海</t>
  </si>
  <si>
    <t>※令和２年度については、補正予算を含むが、三次補正で令和３年度中に実施予定の地域公共交通確保維持改善事業費補助（活性化・継続事業）は含まず</t>
    <rPh sb="1" eb="3">
      <t>レイワ</t>
    </rPh>
    <rPh sb="4" eb="6">
      <t>ネンド</t>
    </rPh>
    <rPh sb="26" eb="28">
      <t>レイワ</t>
    </rPh>
    <rPh sb="29" eb="32">
      <t>ネンドチュウ</t>
    </rPh>
    <rPh sb="33" eb="35">
      <t>ジッシ</t>
    </rPh>
    <rPh sb="35" eb="37">
      <t>ヨテイ</t>
    </rPh>
    <rPh sb="66" eb="67">
      <t>フク</t>
    </rPh>
    <phoneticPr fontId="9"/>
  </si>
  <si>
    <t>R2</t>
    <phoneticPr fontId="9"/>
  </si>
  <si>
    <t>ホ　テ　ル</t>
    <phoneticPr fontId="9"/>
  </si>
  <si>
    <t>旅行業登録数</t>
    <phoneticPr fontId="9"/>
  </si>
  <si>
    <t>第１種</t>
    <phoneticPr fontId="9"/>
  </si>
  <si>
    <t>名称</t>
    <rPh sb="0" eb="2">
      <t>メイショウ</t>
    </rPh>
    <phoneticPr fontId="7"/>
  </si>
  <si>
    <t>（一社）東北観光推進機構</t>
    <phoneticPr fontId="7"/>
  </si>
  <si>
    <t>青森県、岩手県、秋田県、宮城県、山形県、福島県、新潟県</t>
    <phoneticPr fontId="7"/>
  </si>
  <si>
    <t>山形県</t>
    <phoneticPr fontId="7"/>
  </si>
  <si>
    <t>（一社）気仙沼地域戦略</t>
    <phoneticPr fontId="7"/>
  </si>
  <si>
    <t>（株）かづの観光物産公社</t>
    <phoneticPr fontId="7"/>
  </si>
  <si>
    <t>（一社）宮古観光文化交流協会</t>
    <phoneticPr fontId="7"/>
  </si>
  <si>
    <t>（一社）郡山市観光協会</t>
    <phoneticPr fontId="7"/>
  </si>
  <si>
    <t>（一社）横手市観光推進機構</t>
    <phoneticPr fontId="7"/>
  </si>
  <si>
    <t>（１）倉庫の保有状況</t>
    <phoneticPr fontId="9"/>
  </si>
  <si>
    <t>① 県別類別倉庫事業者数及び所管面（容）積</t>
    <phoneticPr fontId="9"/>
  </si>
  <si>
    <t xml:space="preserve">県別 </t>
    <phoneticPr fontId="9"/>
  </si>
  <si>
    <t xml:space="preserve"> 類別等</t>
    <phoneticPr fontId="9"/>
  </si>
  <si>
    <t xml:space="preserve"> 区分</t>
    <phoneticPr fontId="9"/>
  </si>
  <si>
    <t>１～３類</t>
    <phoneticPr fontId="9"/>
  </si>
  <si>
    <t>事 業 者 数</t>
    <phoneticPr fontId="9"/>
  </si>
  <si>
    <t>棟       数</t>
    <phoneticPr fontId="9"/>
  </si>
  <si>
    <t>所管面積(㎡)</t>
    <phoneticPr fontId="9"/>
  </si>
  <si>
    <t>野　積</t>
    <phoneticPr fontId="9"/>
  </si>
  <si>
    <t>区       数</t>
    <phoneticPr fontId="9"/>
  </si>
  <si>
    <t>基       数</t>
    <phoneticPr fontId="9"/>
  </si>
  <si>
    <t>所管容積(㎥)</t>
    <phoneticPr fontId="9"/>
  </si>
  <si>
    <t>棟（ 区 ）数</t>
    <phoneticPr fontId="9"/>
  </si>
  <si>
    <t>タ　ン　ク</t>
    <phoneticPr fontId="9"/>
  </si>
  <si>
    <t>小　計</t>
    <phoneticPr fontId="9"/>
  </si>
  <si>
    <t>棟 区 基 数</t>
    <phoneticPr fontId="9"/>
  </si>
  <si>
    <t>冷蔵倉庫</t>
    <phoneticPr fontId="9"/>
  </si>
  <si>
    <t>　　　３．普通倉庫の事業者数の（　）内の数は、他の類別等と重複しているものを内数として掲げた。</t>
    <phoneticPr fontId="9"/>
  </si>
  <si>
    <t>② 県別倉庫事業者数及び所管面（容）積の推移</t>
    <phoneticPr fontId="9"/>
  </si>
  <si>
    <t xml:space="preserve">年度別 </t>
    <phoneticPr fontId="9"/>
  </si>
  <si>
    <t>H28</t>
    <phoneticPr fontId="9"/>
  </si>
  <si>
    <t>H29</t>
    <phoneticPr fontId="9"/>
  </si>
  <si>
    <t>H30</t>
    <phoneticPr fontId="9"/>
  </si>
  <si>
    <t>面(容)</t>
    <phoneticPr fontId="9"/>
  </si>
  <si>
    <t>所管容積(㎥)</t>
    <phoneticPr fontId="20"/>
  </si>
  <si>
    <t>② 県別・品目別年間入庫高及び平均月末保管残高の比較</t>
    <phoneticPr fontId="9"/>
  </si>
  <si>
    <t>（ア）普通倉庫</t>
    <phoneticPr fontId="9"/>
  </si>
  <si>
    <t>（イ）冷蔵倉庫</t>
    <phoneticPr fontId="9"/>
  </si>
  <si>
    <t>③ 倉庫の類別 ・品目別年間入庫状況</t>
    <phoneticPr fontId="9"/>
  </si>
  <si>
    <t>年間入庫高
Ａ　　トン</t>
    <phoneticPr fontId="9"/>
  </si>
  <si>
    <t>品目別比
　　　％</t>
    <phoneticPr fontId="9"/>
  </si>
  <si>
    <t>平均月末保管残高
Ｂ　　　　　トン</t>
    <phoneticPr fontId="9"/>
  </si>
  <si>
    <t>回転数
Ｃ A/B回</t>
    <phoneticPr fontId="9"/>
  </si>
  <si>
    <t>平均在庫月数
Ｄ　  12/C月</t>
    <phoneticPr fontId="9"/>
  </si>
  <si>
    <t>米　　麦</t>
    <phoneticPr fontId="9"/>
  </si>
  <si>
    <t>米麦以外のもの</t>
    <phoneticPr fontId="9"/>
  </si>
  <si>
    <t>金　　　　　属</t>
    <phoneticPr fontId="9"/>
  </si>
  <si>
    <t>金属製品・機械</t>
    <phoneticPr fontId="9"/>
  </si>
  <si>
    <t>窯　　業　　品</t>
    <phoneticPr fontId="9"/>
  </si>
  <si>
    <t>化 学 工 業 品</t>
    <phoneticPr fontId="9"/>
  </si>
  <si>
    <t>紙 ・ パ ル プ</t>
    <phoneticPr fontId="9"/>
  </si>
  <si>
    <t>繊 維 工 業 品</t>
    <phoneticPr fontId="9"/>
  </si>
  <si>
    <t>食 料 工 業 品</t>
    <phoneticPr fontId="9"/>
  </si>
  <si>
    <t>雑  工  業  品</t>
    <phoneticPr fontId="9"/>
  </si>
  <si>
    <t>雑 　　     品</t>
    <phoneticPr fontId="9"/>
  </si>
  <si>
    <t>野積</t>
    <phoneticPr fontId="9"/>
  </si>
  <si>
    <t>金　　　　  属</t>
    <phoneticPr fontId="9"/>
  </si>
  <si>
    <t>生 鮮 水 産 物</t>
    <phoneticPr fontId="9"/>
  </si>
  <si>
    <t>冷 凍 水 産 物</t>
    <phoneticPr fontId="9"/>
  </si>
  <si>
    <t>塩 干 水 産 物</t>
    <phoneticPr fontId="9"/>
  </si>
  <si>
    <t>水 産 加 工 品</t>
    <phoneticPr fontId="9"/>
  </si>
  <si>
    <t>畜    産    物</t>
    <phoneticPr fontId="9"/>
  </si>
  <si>
    <t>畜 産 加 工 品</t>
    <phoneticPr fontId="9"/>
  </si>
  <si>
    <t>農    産    物</t>
    <phoneticPr fontId="9"/>
  </si>
  <si>
    <t>農 産 加 工 品</t>
    <phoneticPr fontId="9"/>
  </si>
  <si>
    <t>冷 凍   食  品</t>
    <phoneticPr fontId="9"/>
  </si>
  <si>
    <t>そ    の    他</t>
    <phoneticPr fontId="9"/>
  </si>
  <si>
    <t>④ 倉庫の類別利用状況</t>
    <phoneticPr fontId="9"/>
  </si>
  <si>
    <t>県別</t>
    <phoneticPr fontId="9"/>
  </si>
  <si>
    <t>月末保管残高
イ　　　トン</t>
    <phoneticPr fontId="9"/>
  </si>
  <si>
    <t>保有面(容)積
ロ　　㎡(㎥)</t>
    <phoneticPr fontId="9"/>
  </si>
  <si>
    <t>在貨面(容)積
ハ　　㎡(㎥)</t>
    <phoneticPr fontId="9"/>
  </si>
  <si>
    <t>月末保管残高
イ／ロ
㎡(㎥)当りトン</t>
    <phoneticPr fontId="9"/>
  </si>
  <si>
    <t>利用率
ハ／ロ
　  ％</t>
    <phoneticPr fontId="9"/>
  </si>
  <si>
    <t>青森</t>
    <phoneticPr fontId="9"/>
  </si>
  <si>
    <t>岩手</t>
    <phoneticPr fontId="9"/>
  </si>
  <si>
    <t>宮城</t>
    <phoneticPr fontId="9"/>
  </si>
  <si>
    <t>福島</t>
    <phoneticPr fontId="9"/>
  </si>
  <si>
    <t>　-</t>
    <phoneticPr fontId="9"/>
  </si>
  <si>
    <t>ハイブリッド</t>
    <phoneticPr fontId="42"/>
  </si>
  <si>
    <t>クリーンディーゼル</t>
    <phoneticPr fontId="42"/>
  </si>
  <si>
    <t>CNG</t>
    <phoneticPr fontId="42"/>
  </si>
  <si>
    <t>青森</t>
    <rPh sb="0" eb="2">
      <t>アオモリ</t>
    </rPh>
    <phoneticPr fontId="42"/>
  </si>
  <si>
    <t>岩手</t>
    <rPh sb="0" eb="2">
      <t>イワテ</t>
    </rPh>
    <phoneticPr fontId="42"/>
  </si>
  <si>
    <t>宮城</t>
    <rPh sb="0" eb="2">
      <t>ミヤギ</t>
    </rPh>
    <phoneticPr fontId="42"/>
  </si>
  <si>
    <t>秋田</t>
    <rPh sb="0" eb="2">
      <t>アキタ</t>
    </rPh>
    <phoneticPr fontId="42"/>
  </si>
  <si>
    <t>山形</t>
    <rPh sb="0" eb="2">
      <t>ヤマガタ</t>
    </rPh>
    <phoneticPr fontId="42"/>
  </si>
  <si>
    <t>福島</t>
    <rPh sb="0" eb="2">
      <t>フクシマ</t>
    </rPh>
    <phoneticPr fontId="42"/>
  </si>
  <si>
    <t>※ H29から項目名を「低公害燃料車の普及状況」から「次世代自動車の普及状況」に変更。</t>
    <rPh sb="7" eb="10">
      <t>コウモクメイ</t>
    </rPh>
    <rPh sb="12" eb="15">
      <t>テイコウガイ</t>
    </rPh>
    <rPh sb="15" eb="17">
      <t>ネンリョウ</t>
    </rPh>
    <rPh sb="17" eb="18">
      <t>シャ</t>
    </rPh>
    <rPh sb="19" eb="21">
      <t>フキュウ</t>
    </rPh>
    <rPh sb="21" eb="23">
      <t>ジョウキョウ</t>
    </rPh>
    <rPh sb="27" eb="30">
      <t>ジセダイ</t>
    </rPh>
    <rPh sb="30" eb="33">
      <t>ジドウシャ</t>
    </rPh>
    <rPh sb="34" eb="36">
      <t>フキュウ</t>
    </rPh>
    <rPh sb="36" eb="38">
      <t>ジョウキョウ</t>
    </rPh>
    <rPh sb="40" eb="42">
      <t>ヘンコウ</t>
    </rPh>
    <phoneticPr fontId="42"/>
  </si>
  <si>
    <t>※クリーンディーゼルは乗用車のみの台数。</t>
    <rPh sb="11" eb="14">
      <t>ジョウヨウシャ</t>
    </rPh>
    <rPh sb="17" eb="19">
      <t>ダイスウ</t>
    </rPh>
    <phoneticPr fontId="42"/>
  </si>
  <si>
    <t>※ 軽自動車、二輪車及び道路運送車両法第15条及び第16条により抹消登録された車両は含まない。</t>
    <rPh sb="2" eb="6">
      <t>ケイジドウシャ</t>
    </rPh>
    <rPh sb="7" eb="10">
      <t>ニリンシャ</t>
    </rPh>
    <rPh sb="10" eb="11">
      <t>オヨ</t>
    </rPh>
    <rPh sb="12" eb="14">
      <t>ドウロ</t>
    </rPh>
    <rPh sb="14" eb="16">
      <t>ウンソウ</t>
    </rPh>
    <rPh sb="16" eb="18">
      <t>シャリョウ</t>
    </rPh>
    <rPh sb="18" eb="19">
      <t>ホウ</t>
    </rPh>
    <rPh sb="19" eb="20">
      <t>ダイ</t>
    </rPh>
    <rPh sb="22" eb="23">
      <t>ジョウ</t>
    </rPh>
    <rPh sb="23" eb="24">
      <t>オヨ</t>
    </rPh>
    <rPh sb="25" eb="26">
      <t>ダイ</t>
    </rPh>
    <rPh sb="28" eb="29">
      <t>ジョウ</t>
    </rPh>
    <rPh sb="32" eb="34">
      <t>マッショウ</t>
    </rPh>
    <rPh sb="34" eb="36">
      <t>トウロク</t>
    </rPh>
    <rPh sb="39" eb="41">
      <t>シャリョウ</t>
    </rPh>
    <rPh sb="42" eb="43">
      <t>フク</t>
    </rPh>
    <phoneticPr fontId="42"/>
  </si>
  <si>
    <t>Ｓ４６．  １．１８</t>
    <phoneticPr fontId="9"/>
  </si>
  <si>
    <t>Ｓ４７．　６．２９</t>
    <phoneticPr fontId="9"/>
  </si>
  <si>
    <t>Ｓ４６．  １．１９</t>
    <phoneticPr fontId="9"/>
  </si>
  <si>
    <t>Ｓ４６．  ４．  １</t>
    <phoneticPr fontId="9"/>
  </si>
  <si>
    <t>Ｓ４８．１１．１３</t>
    <phoneticPr fontId="9"/>
  </si>
  <si>
    <t>Ｓ４６．１０．１４</t>
    <phoneticPr fontId="9"/>
  </si>
  <si>
    <t>Ｈ ７．　４．２８</t>
    <phoneticPr fontId="9"/>
  </si>
  <si>
    <t>Ｈ１０．　３．１２</t>
    <phoneticPr fontId="9"/>
  </si>
  <si>
    <t>（Ｈ１７．　４．２７）</t>
    <phoneticPr fontId="9"/>
  </si>
  <si>
    <t>Ｈ１４．１２． １</t>
    <phoneticPr fontId="9"/>
  </si>
  <si>
    <t>Ｈ２２．１２． ４</t>
    <phoneticPr fontId="9"/>
  </si>
  <si>
    <t>―</t>
    <phoneticPr fontId="9"/>
  </si>
  <si>
    <t>５３５．３㎞</t>
    <phoneticPr fontId="9"/>
  </si>
  <si>
    <t>９６．６㎞</t>
    <phoneticPr fontId="9"/>
  </si>
  <si>
    <t>８１．２㎞</t>
    <phoneticPr fontId="9"/>
  </si>
  <si>
    <t>（１４８．８ｋｍ）</t>
    <phoneticPr fontId="9"/>
  </si>
  <si>
    <t>３００㎞</t>
    <phoneticPr fontId="9"/>
  </si>
  <si>
    <t>H27</t>
    <phoneticPr fontId="9"/>
  </si>
  <si>
    <t>津軽鉄道</t>
    <phoneticPr fontId="9"/>
  </si>
  <si>
    <t>山形鉄道</t>
    <phoneticPr fontId="9"/>
  </si>
  <si>
    <t>弘南鉄道</t>
    <phoneticPr fontId="9"/>
  </si>
  <si>
    <t>会津鉄道</t>
    <phoneticPr fontId="9"/>
  </si>
  <si>
    <t>IGRいわて銀河鉄道</t>
    <phoneticPr fontId="9"/>
  </si>
  <si>
    <t>秋田内陸縦貫</t>
    <phoneticPr fontId="9"/>
  </si>
  <si>
    <t>阿武隈急行</t>
    <phoneticPr fontId="9"/>
  </si>
  <si>
    <t>由利高原</t>
    <phoneticPr fontId="9"/>
  </si>
  <si>
    <r>
      <t>鉄道施設総合安全対策事業費補助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0" eb="2">
      <t>テツドウ</t>
    </rPh>
    <rPh sb="2" eb="4">
      <t>シセツ</t>
    </rPh>
    <rPh sb="4" eb="6">
      <t>ソウゴウ</t>
    </rPh>
    <rPh sb="6" eb="8">
      <t>アンゼン</t>
    </rPh>
    <rPh sb="8" eb="10">
      <t>タイサク</t>
    </rPh>
    <rPh sb="10" eb="13">
      <t>ジギョウヒ</t>
    </rPh>
    <rPh sb="13" eb="15">
      <t>ホジョ</t>
    </rPh>
    <phoneticPr fontId="9"/>
  </si>
  <si>
    <t>青い森鉄道</t>
    <phoneticPr fontId="9"/>
  </si>
  <si>
    <t>三陸鉄道</t>
    <phoneticPr fontId="9"/>
  </si>
  <si>
    <t>福島交通</t>
    <phoneticPr fontId="9"/>
  </si>
  <si>
    <t>仙台空港</t>
    <phoneticPr fontId="9"/>
  </si>
  <si>
    <t>八戸臨海</t>
    <phoneticPr fontId="9"/>
  </si>
  <si>
    <t>ＪＲ東日本</t>
    <phoneticPr fontId="9"/>
  </si>
  <si>
    <t>青森県</t>
    <phoneticPr fontId="9"/>
  </si>
  <si>
    <t>観光振興事業費補助によるもの</t>
    <phoneticPr fontId="9"/>
  </si>
  <si>
    <t>仙台市</t>
    <phoneticPr fontId="9"/>
  </si>
  <si>
    <t>※平成２６年度については、利用環境改善促進事業及び補正予算を含む</t>
    <phoneticPr fontId="9"/>
  </si>
  <si>
    <t xml:space="preserve"> </t>
    <phoneticPr fontId="9"/>
  </si>
  <si>
    <t>ﾌﾟﾗｸﾞｲﾝ　　　　　ﾊｲﾌﾞﾘｯﾄﾞ</t>
    <phoneticPr fontId="42"/>
  </si>
  <si>
    <t>R2</t>
  </si>
  <si>
    <t>R3</t>
    <phoneticPr fontId="9"/>
  </si>
  <si>
    <t>【山形県】山形市、寒河江市、上山市、村山市、天童市、東根市、尾花沢市、山辺町、中山町、河北町、西川町、朝日町、大江町、大石田町</t>
    <rPh sb="1" eb="4">
      <t>ヤマガタケン</t>
    </rPh>
    <phoneticPr fontId="7"/>
  </si>
  <si>
    <t>（公社）青森県観光国際交流機構</t>
    <rPh sb="1" eb="3">
      <t>コウシャ</t>
    </rPh>
    <rPh sb="4" eb="7">
      <t>アオモリケン</t>
    </rPh>
    <rPh sb="7" eb="9">
      <t>カンコウ</t>
    </rPh>
    <rPh sb="9" eb="11">
      <t>コクサイ</t>
    </rPh>
    <rPh sb="11" eb="13">
      <t>コウリュウ</t>
    </rPh>
    <rPh sb="13" eb="15">
      <t>キコウ</t>
    </rPh>
    <phoneticPr fontId="7"/>
  </si>
  <si>
    <t>（一社）Clan PEONY 津軽</t>
    <phoneticPr fontId="7"/>
  </si>
  <si>
    <t>【青森県】弘前市、黒石市、五所川原市、つがる市、平川市、 鰺ヶ沢町、深浦町、 西目屋村、藤崎町、大鰐町、田舎館村 、板柳町 、鶴田町、中泊町</t>
    <rPh sb="1" eb="4">
      <t>アオモリケン</t>
    </rPh>
    <phoneticPr fontId="7"/>
  </si>
  <si>
    <t>（一社）やまがたアルカディア観光局</t>
    <rPh sb="1" eb="2">
      <t>1</t>
    </rPh>
    <rPh sb="2" eb="3">
      <t>シャ</t>
    </rPh>
    <rPh sb="14" eb="17">
      <t>カンコウキョク</t>
    </rPh>
    <phoneticPr fontId="7"/>
  </si>
  <si>
    <t>【山形県】長井市、南陽市、白鷹町、飯豊町、小国町</t>
    <rPh sb="1" eb="3">
      <t>ヤマガタ</t>
    </rPh>
    <rPh sb="3" eb="4">
      <t>ケン</t>
    </rPh>
    <rPh sb="5" eb="8">
      <t>ナガイシ</t>
    </rPh>
    <rPh sb="9" eb="12">
      <t>ナンヨウシ</t>
    </rPh>
    <rPh sb="13" eb="16">
      <t>シラタカマチ</t>
    </rPh>
    <rPh sb="17" eb="19">
      <t>イイトヨ</t>
    </rPh>
    <rPh sb="19" eb="20">
      <t>マチ</t>
    </rPh>
    <rPh sb="21" eb="24">
      <t>オグニマチ</t>
    </rPh>
    <phoneticPr fontId="7"/>
  </si>
  <si>
    <t>（一社）田沢湖・角館観光協会</t>
    <rPh sb="4" eb="7">
      <t>タザワコ</t>
    </rPh>
    <rPh sb="8" eb="9">
      <t>カク</t>
    </rPh>
    <rPh sb="10" eb="12">
      <t>カンコウ</t>
    </rPh>
    <rPh sb="12" eb="14">
      <t>キョウカイ</t>
    </rPh>
    <phoneticPr fontId="7"/>
  </si>
  <si>
    <t>【秋田県】仙北市</t>
    <rPh sb="1" eb="4">
      <t>アキタケン</t>
    </rPh>
    <rPh sb="5" eb="7">
      <t>センボク</t>
    </rPh>
    <rPh sb="7" eb="8">
      <t>シ</t>
    </rPh>
    <phoneticPr fontId="7"/>
  </si>
  <si>
    <t>（一社）しずくいし観光協会</t>
    <rPh sb="1" eb="2">
      <t>イチ</t>
    </rPh>
    <rPh sb="2" eb="3">
      <t>シャ</t>
    </rPh>
    <rPh sb="9" eb="11">
      <t>カンコウ</t>
    </rPh>
    <rPh sb="11" eb="13">
      <t>キョウカイ</t>
    </rPh>
    <phoneticPr fontId="7"/>
  </si>
  <si>
    <t>【岩手県】雫石町</t>
    <rPh sb="1" eb="3">
      <t>イワテ</t>
    </rPh>
    <rPh sb="3" eb="4">
      <t>ケン</t>
    </rPh>
    <rPh sb="4" eb="5">
      <t>ヤマガタ</t>
    </rPh>
    <rPh sb="5" eb="7">
      <t>シズクイシ</t>
    </rPh>
    <rPh sb="7" eb="8">
      <t>マチ</t>
    </rPh>
    <phoneticPr fontId="7"/>
  </si>
  <si>
    <t>（一財）酒田DMO</t>
    <rPh sb="1" eb="2">
      <t>イチ</t>
    </rPh>
    <rPh sb="2" eb="3">
      <t>ザイ</t>
    </rPh>
    <rPh sb="4" eb="6">
      <t>サカタ</t>
    </rPh>
    <phoneticPr fontId="7"/>
  </si>
  <si>
    <t>【山形県】酒田市</t>
    <rPh sb="1" eb="3">
      <t>ヤマガタ</t>
    </rPh>
    <rPh sb="3" eb="4">
      <t>ケン</t>
    </rPh>
    <rPh sb="5" eb="7">
      <t>サカタ</t>
    </rPh>
    <rPh sb="7" eb="8">
      <t>シ</t>
    </rPh>
    <phoneticPr fontId="7"/>
  </si>
  <si>
    <t>運　輸　実　績　お　よ　び　運　輸　収　入</t>
    <rPh sb="0" eb="1">
      <t>ウン</t>
    </rPh>
    <rPh sb="2" eb="3">
      <t>ユ</t>
    </rPh>
    <rPh sb="4" eb="5">
      <t>ジツ</t>
    </rPh>
    <rPh sb="6" eb="7">
      <t>ツムギ</t>
    </rPh>
    <rPh sb="14" eb="15">
      <t>ウン</t>
    </rPh>
    <rPh sb="16" eb="17">
      <t>ユ</t>
    </rPh>
    <rPh sb="18" eb="19">
      <t>オサム</t>
    </rPh>
    <rPh sb="20" eb="21">
      <t>イリ</t>
    </rPh>
    <phoneticPr fontId="9"/>
  </si>
  <si>
    <t>定期</t>
    <rPh sb="0" eb="2">
      <t>テイキ</t>
    </rPh>
    <phoneticPr fontId="9"/>
  </si>
  <si>
    <t>定期外</t>
    <rPh sb="0" eb="2">
      <t>テイキ</t>
    </rPh>
    <rPh sb="2" eb="3">
      <t>ガイ</t>
    </rPh>
    <phoneticPr fontId="9"/>
  </si>
  <si>
    <t>R3</t>
  </si>
  <si>
    <t>仙台空港</t>
  </si>
  <si>
    <t>JR東日本</t>
    <rPh sb="2" eb="5">
      <t>ヒガシニホン</t>
    </rPh>
    <phoneticPr fontId="9"/>
  </si>
  <si>
    <t>JR東日本</t>
    <phoneticPr fontId="9"/>
  </si>
  <si>
    <t>ニュータウン鉄道等整備事業費補助によるもの</t>
    <rPh sb="6" eb="8">
      <t>テツドウ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9"/>
  </si>
  <si>
    <t>※令和３年度については、補正予算を含む</t>
    <rPh sb="1" eb="3">
      <t>レイワ</t>
    </rPh>
    <rPh sb="4" eb="6">
      <t>ネンド</t>
    </rPh>
    <phoneticPr fontId="9"/>
  </si>
  <si>
    <t>第　　　　二　　　　種　　　　(B)</t>
    <rPh sb="0" eb="1">
      <t>ダイ</t>
    </rPh>
    <rPh sb="5" eb="6">
      <t>2</t>
    </rPh>
    <rPh sb="10" eb="11">
      <t>シュ</t>
    </rPh>
    <phoneticPr fontId="9"/>
  </si>
  <si>
    <t>Ⅲ-1-1,2,3</t>
    <phoneticPr fontId="9"/>
  </si>
  <si>
    <t>Ⅲ-1-4</t>
    <phoneticPr fontId="7"/>
  </si>
  <si>
    <t>Ⅲ-1-5</t>
    <phoneticPr fontId="7"/>
  </si>
  <si>
    <t>Ⅲ-2-1-1</t>
    <phoneticPr fontId="7"/>
  </si>
  <si>
    <t>Ⅲ-2-1-2</t>
    <phoneticPr fontId="7"/>
  </si>
  <si>
    <t>Ⅲ-2-2-1</t>
    <phoneticPr fontId="7"/>
  </si>
  <si>
    <t>Ⅲ-2-2-2</t>
    <phoneticPr fontId="7"/>
  </si>
  <si>
    <t>Ⅲ-2-2-3</t>
    <phoneticPr fontId="7"/>
  </si>
  <si>
    <t>Ⅲ-2-2-4</t>
    <phoneticPr fontId="7"/>
  </si>
  <si>
    <t>Ⅲ-2-2-5</t>
    <phoneticPr fontId="7"/>
  </si>
  <si>
    <t>Ⅲ-3-1</t>
    <phoneticPr fontId="7"/>
  </si>
  <si>
    <t>Ⅲ-4-3</t>
    <phoneticPr fontId="7"/>
  </si>
  <si>
    <t>Ⅲ-4-4</t>
    <phoneticPr fontId="7"/>
  </si>
  <si>
    <t>Ⅲ-4-5</t>
    <phoneticPr fontId="7"/>
  </si>
  <si>
    <t>Ⅲ-4-6</t>
    <phoneticPr fontId="7"/>
  </si>
  <si>
    <t>Ⅲ-4-7</t>
    <phoneticPr fontId="7"/>
  </si>
  <si>
    <t>Ⅲ-4-8</t>
    <phoneticPr fontId="7"/>
  </si>
  <si>
    <t>Ⅲ-4-9</t>
    <phoneticPr fontId="7"/>
  </si>
  <si>
    <t>1．観光の現況</t>
    <phoneticPr fontId="9"/>
  </si>
  <si>
    <t>(1)　各県観光地入込客数の推移</t>
    <rPh sb="4" eb="5">
      <t>カク</t>
    </rPh>
    <rPh sb="5" eb="6">
      <t>ケン</t>
    </rPh>
    <rPh sb="6" eb="8">
      <t>カンコウ</t>
    </rPh>
    <rPh sb="8" eb="9">
      <t>チ</t>
    </rPh>
    <rPh sb="9" eb="11">
      <t>イリコ</t>
    </rPh>
    <rPh sb="11" eb="13">
      <t>キャクスウ</t>
    </rPh>
    <rPh sb="14" eb="16">
      <t>スイイ</t>
    </rPh>
    <phoneticPr fontId="9"/>
  </si>
  <si>
    <t>単位：千人</t>
  </si>
  <si>
    <t>R4</t>
  </si>
  <si>
    <t>(2)　各県外国人旅行者数の推移</t>
    <rPh sb="4" eb="5">
      <t>カク</t>
    </rPh>
    <rPh sb="5" eb="6">
      <t>ケン</t>
    </rPh>
    <rPh sb="6" eb="8">
      <t>ガイコク</t>
    </rPh>
    <rPh sb="8" eb="9">
      <t>ジン</t>
    </rPh>
    <rPh sb="9" eb="12">
      <t>リョコウシャ</t>
    </rPh>
    <rPh sb="12" eb="13">
      <t>スウ</t>
    </rPh>
    <rPh sb="14" eb="16">
      <t>スイイ</t>
    </rPh>
    <phoneticPr fontId="9"/>
  </si>
  <si>
    <t>単位：人泊</t>
  </si>
  <si>
    <t>R4</t>
    <phoneticPr fontId="9"/>
  </si>
  <si>
    <t>(3)　登録ホテル・旅館の現況</t>
    <rPh sb="4" eb="6">
      <t>トウロク</t>
    </rPh>
    <rPh sb="10" eb="12">
      <t>リョカン</t>
    </rPh>
    <rPh sb="13" eb="15">
      <t>ゲンキョウ</t>
    </rPh>
    <phoneticPr fontId="9"/>
  </si>
  <si>
    <t>(４)　旅行業等の現況</t>
    <rPh sb="6" eb="7">
      <t>トウ</t>
    </rPh>
    <phoneticPr fontId="9"/>
  </si>
  <si>
    <t>(５)　観光地域づくり法人（DMO）の現況</t>
    <rPh sb="4" eb="6">
      <t>カンコウ</t>
    </rPh>
    <rPh sb="6" eb="8">
      <t>チイキ</t>
    </rPh>
    <rPh sb="11" eb="13">
      <t>ホウジン</t>
    </rPh>
    <rPh sb="19" eb="21">
      <t>ゲンキョウ</t>
    </rPh>
    <phoneticPr fontId="7"/>
  </si>
  <si>
    <t>岩手県</t>
    <rPh sb="0" eb="3">
      <t>イワテケン</t>
    </rPh>
    <phoneticPr fontId="7"/>
  </si>
  <si>
    <t>（特非）体験村・たのはたネットワーク</t>
    <phoneticPr fontId="7"/>
  </si>
  <si>
    <t>【岩手県】田野畑村</t>
    <rPh sb="1" eb="4">
      <t>イワテケン</t>
    </rPh>
    <phoneticPr fontId="7"/>
  </si>
  <si>
    <t>（一社）大船渡地域戦略</t>
    <rPh sb="1" eb="3">
      <t>イッシャ</t>
    </rPh>
    <rPh sb="4" eb="7">
      <t>オオフナト</t>
    </rPh>
    <rPh sb="7" eb="9">
      <t>チイキ</t>
    </rPh>
    <rPh sb="9" eb="11">
      <t>センリャク</t>
    </rPh>
    <phoneticPr fontId="7"/>
  </si>
  <si>
    <t>【岩手県】大船渡市</t>
    <rPh sb="1" eb="4">
      <t>イワテケン</t>
    </rPh>
    <rPh sb="5" eb="9">
      <t>オオフナトシ</t>
    </rPh>
    <phoneticPr fontId="7"/>
  </si>
  <si>
    <t>（株）遠野ふるさと商社</t>
    <rPh sb="1" eb="2">
      <t>カブ</t>
    </rPh>
    <rPh sb="3" eb="5">
      <t>トオノ</t>
    </rPh>
    <rPh sb="9" eb="11">
      <t>ショウシャ</t>
    </rPh>
    <phoneticPr fontId="7"/>
  </si>
  <si>
    <t>【岩手県】遠野市</t>
    <rPh sb="1" eb="4">
      <t>イワテケン</t>
    </rPh>
    <rPh sb="5" eb="8">
      <t>トオノシ</t>
    </rPh>
    <phoneticPr fontId="7"/>
  </si>
  <si>
    <t>（公財）仙台観光国際協会</t>
  </si>
  <si>
    <t>【宮城県】仙台市</t>
    <rPh sb="1" eb="4">
      <t>ミヤギケン</t>
    </rPh>
    <phoneticPr fontId="7"/>
  </si>
  <si>
    <t>プラットヨネザワ（株）</t>
  </si>
  <si>
    <t>（一社）上山市観光物産協会</t>
  </si>
  <si>
    <t>２　物流施設の現況</t>
    <rPh sb="2" eb="4">
      <t>ブツリュウ</t>
    </rPh>
    <rPh sb="4" eb="6">
      <t>シセツ</t>
    </rPh>
    <rPh sb="7" eb="9">
      <t>ゲンキョウ</t>
    </rPh>
    <phoneticPr fontId="9"/>
  </si>
  <si>
    <t>３　交通環境の現状</t>
    <phoneticPr fontId="42"/>
  </si>
  <si>
    <t>　　　　　＜＜＜　次世代自動車県別保有車両数推移　＞＞＞</t>
    <rPh sb="9" eb="15">
      <t>ジセダイジドウシャ</t>
    </rPh>
    <rPh sb="15" eb="17">
      <t>ケンベツ</t>
    </rPh>
    <rPh sb="17" eb="19">
      <t>ホユウ</t>
    </rPh>
    <rPh sb="19" eb="22">
      <t>シャリョウスウ</t>
    </rPh>
    <rPh sb="22" eb="24">
      <t>スイイ</t>
    </rPh>
    <phoneticPr fontId="42"/>
  </si>
  <si>
    <t>４　鉄道輸送等の現況</t>
    <rPh sb="2" eb="4">
      <t>テツドウ</t>
    </rPh>
    <rPh sb="4" eb="6">
      <t>ユソウ</t>
    </rPh>
    <rPh sb="6" eb="7">
      <t>トウ</t>
    </rPh>
    <rPh sb="8" eb="10">
      <t>ゲンキョウ</t>
    </rPh>
    <phoneticPr fontId="9"/>
  </si>
  <si>
    <t>※令和４年度については、補正予算を含む</t>
    <rPh sb="1" eb="3">
      <t>レイワ</t>
    </rPh>
    <rPh sb="4" eb="6">
      <t>ネンド</t>
    </rPh>
    <phoneticPr fontId="9"/>
  </si>
  <si>
    <t>※令和４年度の一部の災害復旧事業費補助については、新潟県に敷設している施設の復旧費用も含む</t>
    <rPh sb="1" eb="3">
      <t>レイワ</t>
    </rPh>
    <rPh sb="4" eb="6">
      <t>ネンド</t>
    </rPh>
    <rPh sb="7" eb="9">
      <t>イチブ</t>
    </rPh>
    <rPh sb="10" eb="12">
      <t>サイガイ</t>
    </rPh>
    <rPh sb="12" eb="14">
      <t>フッキュウ</t>
    </rPh>
    <rPh sb="14" eb="17">
      <t>ジギョウヒ</t>
    </rPh>
    <rPh sb="17" eb="19">
      <t>ホジョ</t>
    </rPh>
    <rPh sb="25" eb="27">
      <t>ニイガタ</t>
    </rPh>
    <rPh sb="27" eb="28">
      <t>ケン</t>
    </rPh>
    <rPh sb="29" eb="31">
      <t>フセツ</t>
    </rPh>
    <rPh sb="35" eb="37">
      <t>シセツ</t>
    </rPh>
    <rPh sb="38" eb="40">
      <t>フッキュウ</t>
    </rPh>
    <rPh sb="40" eb="42">
      <t>ヒヨウ</t>
    </rPh>
    <rPh sb="43" eb="44">
      <t>フク</t>
    </rPh>
    <phoneticPr fontId="9"/>
  </si>
  <si>
    <t>八戸臨海</t>
  </si>
  <si>
    <t>福島県</t>
    <rPh sb="0" eb="3">
      <t>フクシマケン</t>
    </rPh>
    <phoneticPr fontId="9"/>
  </si>
  <si>
    <t>Ｒ２</t>
  </si>
  <si>
    <t>Ｒ３</t>
  </si>
  <si>
    <t>Ｒ４</t>
    <phoneticPr fontId="9"/>
  </si>
  <si>
    <t>R5</t>
    <phoneticPr fontId="9"/>
  </si>
  <si>
    <t>後日公表</t>
    <rPh sb="0" eb="2">
      <t>ゴジツ</t>
    </rPh>
    <rPh sb="2" eb="4">
      <t>コウヒョウ</t>
    </rPh>
    <phoneticPr fontId="9"/>
  </si>
  <si>
    <t>R5</t>
  </si>
  <si>
    <t>(公社)宮城県観光連盟</t>
    <phoneticPr fontId="7"/>
  </si>
  <si>
    <t>宮城県</t>
    <rPh sb="0" eb="3">
      <t>ミヤギケン</t>
    </rPh>
    <phoneticPr fontId="7"/>
  </si>
  <si>
    <t>【秋田県】鹿角市、小坂町</t>
    <rPh sb="1" eb="4">
      <t>アキタケン</t>
    </rPh>
    <rPh sb="5" eb="8">
      <t>カヅノシ</t>
    </rPh>
    <rPh sb="9" eb="12">
      <t>コサカマチ</t>
    </rPh>
    <phoneticPr fontId="7"/>
  </si>
  <si>
    <t>(株)おが地域振興公社</t>
    <phoneticPr fontId="7"/>
  </si>
  <si>
    <t>端数処理の関係で必ずしも合計数は一致しない。</t>
    <rPh sb="0" eb="2">
      <t>ハスウ</t>
    </rPh>
    <rPh sb="2" eb="4">
      <t>ショリ</t>
    </rPh>
    <rPh sb="5" eb="7">
      <t>カンケイ</t>
    </rPh>
    <rPh sb="8" eb="9">
      <t>カナラ</t>
    </rPh>
    <rPh sb="12" eb="15">
      <t>ゴウケイスウ</t>
    </rPh>
    <rPh sb="16" eb="18">
      <t>イッチ</t>
    </rPh>
    <phoneticPr fontId="9"/>
  </si>
  <si>
    <t>　-</t>
  </si>
  <si>
    <t>東北新幹線</t>
    <rPh sb="0" eb="2">
      <t>トウホク</t>
    </rPh>
    <rPh sb="2" eb="5">
      <t>シンカンセン</t>
    </rPh>
    <phoneticPr fontId="9"/>
  </si>
  <si>
    <t>（単位：万円）</t>
    <phoneticPr fontId="9"/>
  </si>
  <si>
    <t>津軽鉄道</t>
    <rPh sb="0" eb="4">
      <t>ツガルテツドウ</t>
    </rPh>
    <phoneticPr fontId="9"/>
  </si>
  <si>
    <t>JR東日本</t>
    <rPh sb="2" eb="3">
      <t>ヒガシ</t>
    </rPh>
    <rPh sb="3" eb="5">
      <t>ニホン</t>
    </rPh>
    <phoneticPr fontId="9"/>
  </si>
  <si>
    <r>
      <t>地域公共交通確保維持改善事業費補助（交通ＤＸ・ＧＸによる経営改善支援事業）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18" eb="20">
      <t>コウツウ</t>
    </rPh>
    <rPh sb="28" eb="30">
      <t>ケイエイ</t>
    </rPh>
    <rPh sb="30" eb="32">
      <t>カイゼン</t>
    </rPh>
    <rPh sb="32" eb="34">
      <t>シエン</t>
    </rPh>
    <phoneticPr fontId="9"/>
  </si>
  <si>
    <r>
      <t>ポストコロナを見据えた受入環境整備促進事業補助</t>
    </r>
    <r>
      <rPr>
        <sz val="6"/>
        <rFont val="ＭＳ 明朝"/>
        <family val="1"/>
        <charset val="128"/>
      </rPr>
      <t>※</t>
    </r>
    <r>
      <rPr>
        <sz val="10"/>
        <rFont val="ＭＳ 明朝"/>
        <family val="1"/>
        <charset val="128"/>
      </rPr>
      <t>によるもの</t>
    </r>
    <rPh sb="7" eb="9">
      <t>ミス</t>
    </rPh>
    <rPh sb="11" eb="13">
      <t>ウケイレ</t>
    </rPh>
    <rPh sb="13" eb="15">
      <t>カンキョウ</t>
    </rPh>
    <rPh sb="15" eb="17">
      <t>セイビ</t>
    </rPh>
    <rPh sb="17" eb="19">
      <t>ソクシン</t>
    </rPh>
    <rPh sb="19" eb="21">
      <t>ジギョウ</t>
    </rPh>
    <rPh sb="21" eb="23">
      <t>ホジョ</t>
    </rPh>
    <phoneticPr fontId="9"/>
  </si>
  <si>
    <t>青い森鉄道</t>
    <rPh sb="0" eb="1">
      <t>アオ</t>
    </rPh>
    <rPh sb="2" eb="5">
      <t>モリテツドウ</t>
    </rPh>
    <phoneticPr fontId="9"/>
  </si>
  <si>
    <t>山形鉄道</t>
    <rPh sb="0" eb="4">
      <t>ヤマガタテツドウ</t>
    </rPh>
    <phoneticPr fontId="9"/>
  </si>
  <si>
    <t>会津鉄道</t>
    <rPh sb="0" eb="4">
      <t>アイヅテツドウ</t>
    </rPh>
    <phoneticPr fontId="9"/>
  </si>
  <si>
    <t>秋田内陸縦貫</t>
    <rPh sb="0" eb="6">
      <t>アキタナイリクジュウカン</t>
    </rPh>
    <phoneticPr fontId="9"/>
  </si>
  <si>
    <t>※令和５年度については、補正予算を含む</t>
    <rPh sb="1" eb="3">
      <t>レイワ</t>
    </rPh>
    <rPh sb="4" eb="6">
      <t>ネンド</t>
    </rPh>
    <phoneticPr fontId="9"/>
  </si>
  <si>
    <t>Ｒ５</t>
    <phoneticPr fontId="9"/>
  </si>
  <si>
    <t>R6</t>
    <phoneticPr fontId="9"/>
  </si>
  <si>
    <t>２．令和６年の宮城県は速報値。</t>
    <rPh sb="2" eb="4">
      <t>レイワ</t>
    </rPh>
    <rPh sb="5" eb="6">
      <t>ネン</t>
    </rPh>
    <rPh sb="7" eb="10">
      <t>ミヤギケン</t>
    </rPh>
    <rPh sb="11" eb="14">
      <t>ソクホウチ</t>
    </rPh>
    <phoneticPr fontId="9"/>
  </si>
  <si>
    <t>３．宮城県令和５年データを確報値に修正済み。</t>
    <rPh sb="2" eb="5">
      <t>ミヤギケン</t>
    </rPh>
    <rPh sb="5" eb="7">
      <t>レイワ</t>
    </rPh>
    <rPh sb="8" eb="9">
      <t>ネン</t>
    </rPh>
    <rPh sb="13" eb="15">
      <t>カクホウ</t>
    </rPh>
    <rPh sb="15" eb="16">
      <t>チ</t>
    </rPh>
    <rPh sb="17" eb="19">
      <t>シュウセイ</t>
    </rPh>
    <rPh sb="19" eb="20">
      <t>ズ</t>
    </rPh>
    <phoneticPr fontId="9"/>
  </si>
  <si>
    <t>令和７年１０月３１日現在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9"/>
  </si>
  <si>
    <t>第１種：令和７年１０月１日現在</t>
    <rPh sb="0" eb="1">
      <t>ダイ</t>
    </rPh>
    <rPh sb="2" eb="3">
      <t>シュ</t>
    </rPh>
    <rPh sb="4" eb="6">
      <t>レイワ</t>
    </rPh>
    <phoneticPr fontId="9"/>
  </si>
  <si>
    <t>その他：令和７年４月１日時点</t>
    <rPh sb="2" eb="3">
      <t>ホカ</t>
    </rPh>
    <rPh sb="4" eb="6">
      <t>レイワ</t>
    </rPh>
    <rPh sb="7" eb="8">
      <t>ネン</t>
    </rPh>
    <rPh sb="9" eb="10">
      <t>ガツ</t>
    </rPh>
    <rPh sb="11" eb="12">
      <t>ニチ</t>
    </rPh>
    <rPh sb="12" eb="14">
      <t>ジテン</t>
    </rPh>
    <phoneticPr fontId="9"/>
  </si>
  <si>
    <t>【岩手県】洋野町</t>
    <rPh sb="1" eb="4">
      <t>イワテケン</t>
    </rPh>
    <phoneticPr fontId="7"/>
  </si>
  <si>
    <t xml:space="preserve">（一社）洋野町観光協会 </t>
    <phoneticPr fontId="7"/>
  </si>
  <si>
    <t>〈地域DMO　東北2法人〉</t>
    <rPh sb="1" eb="3">
      <t>チイキ</t>
    </rPh>
    <rPh sb="7" eb="9">
      <t>トウホク</t>
    </rPh>
    <rPh sb="10" eb="12">
      <t>ホウジン</t>
    </rPh>
    <phoneticPr fontId="7"/>
  </si>
  <si>
    <t>【候補ＤＭＯ　東北2法人】</t>
    <rPh sb="1" eb="3">
      <t>コウホ</t>
    </rPh>
    <rPh sb="7" eb="9">
      <t>トウホク</t>
    </rPh>
    <rPh sb="10" eb="12">
      <t>ホウジン</t>
    </rPh>
    <phoneticPr fontId="7"/>
  </si>
  <si>
    <t>【福島県】猪苗代町</t>
    <rPh sb="5" eb="9">
      <t>イナワシロマチ</t>
    </rPh>
    <phoneticPr fontId="7"/>
  </si>
  <si>
    <t>(一社)猪苗代観光協会</t>
    <rPh sb="1" eb="2">
      <t>イチ</t>
    </rPh>
    <rPh sb="4" eb="7">
      <t>イナワシロ</t>
    </rPh>
    <rPh sb="7" eb="9">
      <t>カンコウ</t>
    </rPh>
    <rPh sb="9" eb="11">
      <t>キョウカイ</t>
    </rPh>
    <phoneticPr fontId="7"/>
  </si>
  <si>
    <t>【山形県】上山市</t>
    <phoneticPr fontId="7"/>
  </si>
  <si>
    <t>【山形県】米沢市</t>
    <phoneticPr fontId="7"/>
  </si>
  <si>
    <t>(一社)八幡平市観光協会</t>
    <rPh sb="1" eb="2">
      <t>イチ</t>
    </rPh>
    <rPh sb="4" eb="8">
      <t>ハチマンタイシ</t>
    </rPh>
    <rPh sb="8" eb="10">
      <t>カンコウ</t>
    </rPh>
    <rPh sb="10" eb="12">
      <t>キョウカイ</t>
    </rPh>
    <phoneticPr fontId="7"/>
  </si>
  <si>
    <t>（一社）しもきたツーリズム</t>
    <rPh sb="1" eb="2">
      <t>イッ</t>
    </rPh>
    <rPh sb="2" eb="3">
      <t>シャ</t>
    </rPh>
    <phoneticPr fontId="7"/>
  </si>
  <si>
    <t>〈地域DMO　東北34法人〉</t>
    <rPh sb="7" eb="9">
      <t>トウホク</t>
    </rPh>
    <rPh sb="11" eb="13">
      <t>ホウジン</t>
    </rPh>
    <phoneticPr fontId="7"/>
  </si>
  <si>
    <t>都道府県DMO</t>
  </si>
  <si>
    <t>（公財）岩手県観光協会</t>
  </si>
  <si>
    <t>〈都道府県DMO　東北6法人〉</t>
    <rPh sb="9" eb="11">
      <t>トウホク</t>
    </rPh>
    <phoneticPr fontId="7"/>
  </si>
  <si>
    <t>【登録ＤＭＯ　東北41法人】</t>
    <rPh sb="1" eb="3">
      <t>トウロク</t>
    </rPh>
    <rPh sb="7" eb="9">
      <t>トウホク</t>
    </rPh>
    <rPh sb="11" eb="13">
      <t>ホウジン</t>
    </rPh>
    <phoneticPr fontId="7"/>
  </si>
  <si>
    <t>令和7年10月31日現在</t>
    <rPh sb="0" eb="2">
      <t>レイワ</t>
    </rPh>
    <rPh sb="3" eb="4">
      <t>ネン</t>
    </rPh>
    <rPh sb="6" eb="7">
      <t>ガツ</t>
    </rPh>
    <rPh sb="9" eb="10">
      <t>ニチ</t>
    </rPh>
    <rPh sb="10" eb="12">
      <t>ゲンザイ</t>
    </rPh>
    <phoneticPr fontId="7"/>
  </si>
  <si>
    <t>　令和７年３月３１日現在</t>
    <rPh sb="1" eb="3">
      <t>レイワ</t>
    </rPh>
    <rPh sb="4" eb="5">
      <t>ネン</t>
    </rPh>
    <rPh sb="5" eb="6">
      <t>ヘイネン</t>
    </rPh>
    <rPh sb="6" eb="7">
      <t>ガツ</t>
    </rPh>
    <rPh sb="9" eb="10">
      <t>ニチ</t>
    </rPh>
    <rPh sb="10" eb="12">
      <t>ゲンザイ</t>
    </rPh>
    <phoneticPr fontId="9"/>
  </si>
  <si>
    <t>（注）１．各県にまたがる事業者は、各県それぞれ１事業者とした。　２．指数欄はＲ２年度比</t>
    <rPh sb="34" eb="36">
      <t>シスウ</t>
    </rPh>
    <rPh sb="36" eb="37">
      <t>ラン</t>
    </rPh>
    <rPh sb="40" eb="43">
      <t>ネンドヒ</t>
    </rPh>
    <phoneticPr fontId="9"/>
  </si>
  <si>
    <t>R1</t>
    <phoneticPr fontId="9"/>
  </si>
  <si>
    <t xml:space="preserve">      R5</t>
    <phoneticPr fontId="9"/>
  </si>
  <si>
    <t xml:space="preserve">R6 </t>
    <phoneticPr fontId="9"/>
  </si>
  <si>
    <t>野積</t>
    <rPh sb="0" eb="2">
      <t>ノヅミ</t>
    </rPh>
    <phoneticPr fontId="9"/>
  </si>
  <si>
    <t>危険品</t>
    <rPh sb="0" eb="2">
      <t>キケン</t>
    </rPh>
    <rPh sb="2" eb="3">
      <t>ヒン</t>
    </rPh>
    <phoneticPr fontId="9"/>
  </si>
  <si>
    <t>水面</t>
    <rPh sb="0" eb="2">
      <t>スイメン</t>
    </rPh>
    <phoneticPr fontId="9"/>
  </si>
  <si>
    <t>冷蔵</t>
    <rPh sb="0" eb="2">
      <t>レイゾウ</t>
    </rPh>
    <phoneticPr fontId="9"/>
  </si>
  <si>
    <t>令和６年度</t>
    <rPh sb="0" eb="2">
      <t>レイワ</t>
    </rPh>
    <phoneticPr fontId="38"/>
  </si>
  <si>
    <t>R3.3末</t>
    <rPh sb="4" eb="5">
      <t>スエ</t>
    </rPh>
    <phoneticPr fontId="42"/>
  </si>
  <si>
    <t>R4.3末</t>
    <rPh sb="4" eb="5">
      <t>スエ</t>
    </rPh>
    <phoneticPr fontId="42"/>
  </si>
  <si>
    <t>R5.3末</t>
    <rPh sb="4" eb="5">
      <t>スエ</t>
    </rPh>
    <phoneticPr fontId="42"/>
  </si>
  <si>
    <t>R6.3末</t>
    <rPh sb="4" eb="5">
      <t>スエ</t>
    </rPh>
    <phoneticPr fontId="42"/>
  </si>
  <si>
    <t>R7.3末</t>
    <rPh sb="4" eb="5">
      <t>スエ</t>
    </rPh>
    <phoneticPr fontId="42"/>
  </si>
  <si>
    <t>【集計作業について】</t>
    <rPh sb="1" eb="3">
      <t>シュウケイ</t>
    </rPh>
    <rPh sb="3" eb="5">
      <t>サギョウ</t>
    </rPh>
    <phoneticPr fontId="9"/>
  </si>
  <si>
    <t>令和６年度</t>
    <rPh sb="0" eb="2">
      <t>レイワ</t>
    </rPh>
    <rPh sb="3" eb="5">
      <t>ネンド</t>
    </rPh>
    <phoneticPr fontId="9"/>
  </si>
  <si>
    <t>旅客の内訳、「定期」と「非定期」を集計する列を非表示としていますが、</t>
    <rPh sb="0" eb="2">
      <t>リョキャク</t>
    </rPh>
    <rPh sb="3" eb="5">
      <t>ウチワケ</t>
    </rPh>
    <rPh sb="7" eb="9">
      <t>テイキ</t>
    </rPh>
    <rPh sb="12" eb="13">
      <t>ヒ</t>
    </rPh>
    <rPh sb="13" eb="15">
      <t>テイキ</t>
    </rPh>
    <rPh sb="17" eb="19">
      <t>シュウケイ</t>
    </rPh>
    <rPh sb="21" eb="22">
      <t>レツ</t>
    </rPh>
    <rPh sb="23" eb="24">
      <t>ヒ</t>
    </rPh>
    <rPh sb="24" eb="26">
      <t>ヒョウジ</t>
    </rPh>
    <phoneticPr fontId="9"/>
  </si>
  <si>
    <t>「Ⅲ-5(3)鉄道事業運輸実績の推移」の作成には、このデータが必要です。</t>
    <rPh sb="20" eb="22">
      <t>サクセイ</t>
    </rPh>
    <rPh sb="31" eb="33">
      <t>ヒツヨウ</t>
    </rPh>
    <phoneticPr fontId="9"/>
  </si>
  <si>
    <t>R6</t>
  </si>
  <si>
    <t>　　　　　　令和７年３月３１日現在</t>
    <rPh sb="6" eb="8">
      <t>レイワ</t>
    </rPh>
    <rPh sb="9" eb="10">
      <t>ネン</t>
    </rPh>
    <rPh sb="10" eb="11">
      <t>ヘイネン</t>
    </rPh>
    <rPh sb="11" eb="12">
      <t>ガツ</t>
    </rPh>
    <rPh sb="14" eb="15">
      <t>ニチ</t>
    </rPh>
    <rPh sb="15" eb="17">
      <t>ゲンザイ</t>
    </rPh>
    <phoneticPr fontId="9"/>
  </si>
  <si>
    <t>※令和６年度については、補正予算を含む</t>
    <rPh sb="1" eb="3">
      <t>レイワ</t>
    </rPh>
    <rPh sb="4" eb="6">
      <t>ネンド</t>
    </rPh>
    <phoneticPr fontId="9"/>
  </si>
  <si>
    <t>三陸鉄道</t>
    <rPh sb="0" eb="2">
      <t>サンリク</t>
    </rPh>
    <rPh sb="2" eb="4">
      <t>テツドウ</t>
    </rPh>
    <phoneticPr fontId="69"/>
  </si>
  <si>
    <t>由利高原鉄道</t>
    <rPh sb="0" eb="2">
      <t>ユリ</t>
    </rPh>
    <rPh sb="2" eb="4">
      <t>コウゲン</t>
    </rPh>
    <rPh sb="4" eb="6">
      <t>テツドウ</t>
    </rPh>
    <phoneticPr fontId="69"/>
  </si>
  <si>
    <t>秋田内陸縦貫鉄道</t>
    <rPh sb="0" eb="6">
      <t>アキタナイリクジュウカン</t>
    </rPh>
    <rPh sb="6" eb="8">
      <t>テツドウ</t>
    </rPh>
    <phoneticPr fontId="8"/>
  </si>
  <si>
    <t>JR東日本</t>
  </si>
  <si>
    <t>令和６年度</t>
    <rPh sb="0" eb="2">
      <t>レイワ</t>
    </rPh>
    <rPh sb="3" eb="4">
      <t>ネン</t>
    </rPh>
    <rPh sb="4" eb="5">
      <t>ド</t>
    </rPh>
    <phoneticPr fontId="9"/>
  </si>
  <si>
    <t>Ｒ４</t>
  </si>
  <si>
    <t>Ｒ５</t>
  </si>
  <si>
    <t>Ｒ６</t>
    <phoneticPr fontId="9"/>
  </si>
  <si>
    <t/>
  </si>
  <si>
    <t>Ｈ３０</t>
    <phoneticPr fontId="9"/>
  </si>
  <si>
    <t>（注）１．事業者用電子報告システム報告分は除く。</t>
  </si>
  <si>
    <t>（注）１．イ、ロ、ハについては、各月の年度累計である。</t>
    <phoneticPr fontId="7"/>
  </si>
  <si>
    <t>　　　２．事業者用電子報告システム報告分は除く。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</si>
</sst>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8">
    <numFmt numFmtId="6" formatCode="&quot;¥&quot;#,##0;[Red]&quot;¥&quot;\-#,##0"/>
    <numFmt numFmtId="176" formatCode="\&lt;* #,##0\&gt;;[Red]\-#,##0"/>
    <numFmt numFmtId="177" formatCode="#,##0_ ;[Red]\-#,##0\ "/>
    <numFmt numFmtId="178" formatCode="#,##0_);[Red]\(#,##0\)"/>
    <numFmt numFmtId="179" formatCode="\(\ * #,##0\)"/>
    <numFmt numFmtId="180" formatCode="0_ "/>
    <numFmt numFmtId="181" formatCode="\(* #,##0\)"/>
    <numFmt numFmtId="182" formatCode="\(#,##0&quot;区&quot;\)"/>
    <numFmt numFmtId="183" formatCode="#,##0.0_);[Red]\(#,##0.0\)"/>
    <numFmt numFmtId="184" formatCode="0.0"/>
    <numFmt numFmtId="185" formatCode="0.0_ "/>
    <numFmt numFmtId="186" formatCode="#,##0_ "/>
    <numFmt numFmtId="187" formatCode="0.000"/>
    <numFmt numFmtId="188" formatCode="#,##0.0_ "/>
    <numFmt numFmtId="189" formatCode="#,##0.00_);[Red]\(#,##0.00\)"/>
    <numFmt numFmtId="190" formatCode="#,##0.0;&quot;△ &quot;#,##0.0"/>
    <numFmt numFmtId="191" formatCode="#,##0;&quot;△ &quot;#,##0"/>
    <numFmt numFmtId="192" formatCode="0.0;&quot;△ &quot;0.0"/>
    <numFmt numFmtId="193" formatCode="0.00;&quot;△ &quot;0.00"/>
    <numFmt numFmtId="194" formatCode="\(##\)"/>
    <numFmt numFmtId="195" formatCode="0_);[Red]\(0\)"/>
    <numFmt numFmtId="196" formatCode="\(##0\)"/>
    <numFmt numFmtId="197" formatCode="0_);\(0\)"/>
    <numFmt numFmtId="198" formatCode="0.0_);[Red]\(0.0\)"/>
    <numFmt numFmtId="199" formatCode="\(0.0\)"/>
    <numFmt numFmtId="200" formatCode="#,##0&quot;　&quot;"/>
    <numFmt numFmtId="201" formatCode="#,##0.00_ "/>
    <numFmt numFmtId="202" formatCode="0.00_);[Red]\(0.00\)"/>
  </numFmts>
  <fonts count="75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color rgb="FF333333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33333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  <scheme val="minor"/>
    </font>
    <font>
      <sz val="15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sz val="15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name val="ＭＳ ゴシック"/>
      <family val="3"/>
      <charset val="128"/>
    </font>
    <font>
      <sz val="15.5"/>
      <name val="ＭＳ ゴシック"/>
      <family val="3"/>
      <charset val="128"/>
    </font>
    <font>
      <sz val="15.5"/>
      <name val="ＭＳ 明朝"/>
      <family val="1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8"/>
      <name val="ＭＳ 明朝"/>
      <family val="1"/>
      <charset val="128"/>
    </font>
    <font>
      <strike/>
      <sz val="10"/>
      <color indexed="10"/>
      <name val="ＭＳ 明朝"/>
      <family val="1"/>
      <charset val="128"/>
    </font>
    <font>
      <strike/>
      <sz val="11"/>
      <color indexed="10"/>
      <name val="ＭＳ 明朝"/>
      <family val="1"/>
      <charset val="128"/>
    </font>
    <font>
      <sz val="13"/>
      <name val="ＭＳ ゴシック"/>
      <family val="3"/>
      <charset val="128"/>
    </font>
    <font>
      <sz val="13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9"/>
      <color indexed="81"/>
      <name val="MS P ゴシック"/>
      <family val="3"/>
      <charset val="128"/>
    </font>
    <font>
      <sz val="9"/>
      <color rgb="FFFFFF00"/>
      <name val="ＭＳ Ｐゴシック"/>
      <family val="3"/>
      <charset val="128"/>
    </font>
    <font>
      <sz val="9"/>
      <color indexed="81"/>
      <name val="ＭＳ Ｐゴシック"/>
      <family val="3"/>
      <charset val="128"/>
    </font>
  </fonts>
  <fills count="1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7D3FF"/>
        <bgColor indexed="64"/>
      </patternFill>
    </fill>
    <fill>
      <patternFill patternType="solid">
        <fgColor rgb="FF15EB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5B3E3"/>
        <bgColor indexed="64"/>
      </patternFill>
    </fill>
    <fill>
      <patternFill patternType="solid">
        <fgColor rgb="FFFCD908"/>
        <bgColor indexed="64"/>
      </patternFill>
    </fill>
    <fill>
      <patternFill patternType="solid">
        <fgColor rgb="FFD67C8B"/>
        <bgColor indexed="64"/>
      </patternFill>
    </fill>
  </fills>
  <borders count="2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auto="1"/>
      </bottom>
      <diagonal/>
    </border>
    <border>
      <left/>
      <right style="thin">
        <color auto="1"/>
      </right>
      <top style="hair">
        <color indexed="64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theme="1"/>
      </left>
      <right style="hair">
        <color theme="1"/>
      </right>
      <top/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hair">
        <color theme="1"/>
      </left>
      <right style="hair">
        <color theme="1"/>
      </right>
      <top style="hair">
        <color indexed="64"/>
      </top>
      <bottom style="double">
        <color indexed="64"/>
      </bottom>
      <diagonal/>
    </border>
    <border>
      <left style="hair">
        <color theme="1"/>
      </left>
      <right style="hair">
        <color theme="1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 style="thin">
        <color auto="1"/>
      </right>
      <top style="hair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double">
        <color auto="1"/>
      </right>
      <top style="hair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 style="hair">
        <color indexed="64"/>
      </top>
      <bottom style="thin">
        <color auto="1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 style="hair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5" fillId="0" borderId="0"/>
    <xf numFmtId="0" fontId="10" fillId="0" borderId="0" applyNumberFormat="0" applyFill="0" applyBorder="0" applyAlignment="0" applyProtection="0"/>
    <xf numFmtId="0" fontId="13" fillId="0" borderId="0"/>
    <xf numFmtId="38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38" fontId="15" fillId="0" borderId="0" applyFont="0" applyFill="0" applyBorder="0" applyAlignment="0" applyProtection="0">
      <alignment vertical="center"/>
    </xf>
    <xf numFmtId="6" fontId="5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5" fillId="0" borderId="0"/>
    <xf numFmtId="0" fontId="2" fillId="0" borderId="0">
      <alignment vertical="center"/>
    </xf>
    <xf numFmtId="0" fontId="1" fillId="0" borderId="0">
      <alignment vertical="center"/>
    </xf>
  </cellStyleXfs>
  <cellXfs count="1449">
    <xf numFmtId="0" fontId="0" fillId="0" borderId="0" xfId="0"/>
    <xf numFmtId="0" fontId="6" fillId="2" borderId="1" xfId="1" applyFont="1" applyFill="1" applyBorder="1" applyAlignment="1">
      <alignment horizontal="left" vertical="center"/>
    </xf>
    <xf numFmtId="0" fontId="8" fillId="0" borderId="1" xfId="1" applyFont="1" applyBorder="1"/>
    <xf numFmtId="0" fontId="5" fillId="0" borderId="0" xfId="1"/>
    <xf numFmtId="0" fontId="5" fillId="0" borderId="2" xfId="1" applyBorder="1" applyAlignment="1">
      <alignment horizontal="center"/>
    </xf>
    <xf numFmtId="0" fontId="5" fillId="0" borderId="0" xfId="1" applyAlignment="1"/>
    <xf numFmtId="0" fontId="5" fillId="0" borderId="0" xfId="1" applyBorder="1"/>
    <xf numFmtId="0" fontId="11" fillId="2" borderId="9" xfId="1" applyFont="1" applyFill="1" applyBorder="1" applyAlignment="1">
      <alignment vertical="center"/>
    </xf>
    <xf numFmtId="0" fontId="5" fillId="0" borderId="10" xfId="1" applyBorder="1" applyAlignment="1"/>
    <xf numFmtId="0" fontId="12" fillId="0" borderId="9" xfId="1" applyFont="1" applyBorder="1" applyAlignment="1"/>
    <xf numFmtId="0" fontId="5" fillId="0" borderId="9" xfId="1" applyBorder="1" applyAlignment="1"/>
    <xf numFmtId="0" fontId="11" fillId="2" borderId="10" xfId="1" applyFont="1" applyFill="1" applyBorder="1" applyAlignment="1">
      <alignment vertical="center"/>
    </xf>
    <xf numFmtId="0" fontId="11" fillId="2" borderId="10" xfId="0" applyFont="1" applyFill="1" applyBorder="1" applyAlignment="1">
      <alignment vertical="center" wrapText="1"/>
    </xf>
    <xf numFmtId="0" fontId="11" fillId="2" borderId="15" xfId="1" applyFont="1" applyFill="1" applyBorder="1" applyAlignment="1">
      <alignment vertical="center"/>
    </xf>
    <xf numFmtId="0" fontId="11" fillId="2" borderId="16" xfId="0" applyFont="1" applyFill="1" applyBorder="1" applyAlignment="1">
      <alignment vertical="center" wrapText="1"/>
    </xf>
    <xf numFmtId="0" fontId="23" fillId="0" borderId="0" xfId="0" applyFont="1" applyAlignment="1">
      <alignment horizontal="left" vertical="center" wrapText="1"/>
    </xf>
    <xf numFmtId="0" fontId="23" fillId="3" borderId="18" xfId="0" applyFont="1" applyFill="1" applyBorder="1" applyAlignment="1">
      <alignment horizontal="center" vertical="center" wrapText="1"/>
    </xf>
    <xf numFmtId="0" fontId="23" fillId="3" borderId="18" xfId="0" applyFont="1" applyFill="1" applyBorder="1" applyAlignment="1">
      <alignment horizontal="center" vertical="center" shrinkToFit="1"/>
    </xf>
    <xf numFmtId="0" fontId="23" fillId="0" borderId="1" xfId="0" applyFont="1" applyBorder="1" applyAlignment="1">
      <alignment vertical="center" shrinkToFit="1"/>
    </xf>
    <xf numFmtId="0" fontId="23" fillId="0" borderId="0" xfId="0" applyFont="1" applyAlignment="1">
      <alignment horizontal="left" vertical="center" shrinkToFit="1"/>
    </xf>
    <xf numFmtId="177" fontId="30" fillId="0" borderId="77" xfId="4" applyNumberFormat="1" applyFont="1" applyFill="1" applyBorder="1" applyAlignment="1">
      <alignment vertical="center"/>
    </xf>
    <xf numFmtId="177" fontId="30" fillId="0" borderId="78" xfId="4" applyNumberFormat="1" applyFont="1" applyFill="1" applyBorder="1" applyAlignment="1">
      <alignment vertical="center"/>
    </xf>
    <xf numFmtId="179" fontId="30" fillId="0" borderId="6" xfId="4" applyNumberFormat="1" applyFont="1" applyFill="1" applyBorder="1" applyAlignment="1">
      <alignment vertical="center"/>
    </xf>
    <xf numFmtId="0" fontId="30" fillId="0" borderId="84" xfId="4" applyNumberFormat="1" applyFont="1" applyFill="1" applyBorder="1" applyAlignment="1">
      <alignment horizontal="right" vertical="center"/>
    </xf>
    <xf numFmtId="179" fontId="30" fillId="0" borderId="5" xfId="4" applyNumberFormat="1" applyFont="1" applyFill="1" applyBorder="1" applyAlignment="1">
      <alignment vertical="center"/>
    </xf>
    <xf numFmtId="38" fontId="30" fillId="0" borderId="9" xfId="4" applyFont="1" applyFill="1" applyBorder="1" applyAlignment="1">
      <alignment vertical="center"/>
    </xf>
    <xf numFmtId="38" fontId="30" fillId="0" borderId="77" xfId="4" applyFont="1" applyFill="1" applyBorder="1" applyAlignment="1">
      <alignment vertical="center"/>
    </xf>
    <xf numFmtId="38" fontId="30" fillId="0" borderId="9" xfId="4" applyFont="1" applyFill="1" applyBorder="1" applyAlignment="1">
      <alignment horizontal="right" vertical="center"/>
    </xf>
    <xf numFmtId="38" fontId="30" fillId="0" borderId="77" xfId="4" applyFont="1" applyFill="1" applyBorder="1" applyAlignment="1">
      <alignment horizontal="right" vertical="center"/>
    </xf>
    <xf numFmtId="177" fontId="30" fillId="0" borderId="84" xfId="4" applyNumberFormat="1" applyFont="1" applyFill="1" applyBorder="1" applyAlignment="1">
      <alignment horizontal="right" vertical="center"/>
    </xf>
    <xf numFmtId="177" fontId="30" fillId="0" borderId="84" xfId="4" applyNumberFormat="1" applyFont="1" applyFill="1" applyBorder="1" applyAlignment="1">
      <alignment vertical="center"/>
    </xf>
    <xf numFmtId="38" fontId="30" fillId="0" borderId="17" xfId="4" applyFont="1" applyFill="1" applyBorder="1" applyAlignment="1">
      <alignment horizontal="right" vertical="center"/>
    </xf>
    <xf numFmtId="38" fontId="30" fillId="0" borderId="8" xfId="4" applyFont="1" applyFill="1" applyBorder="1" applyAlignment="1">
      <alignment vertical="center"/>
    </xf>
    <xf numFmtId="181" fontId="30" fillId="0" borderId="5" xfId="4" applyNumberFormat="1" applyFont="1" applyFill="1" applyBorder="1" applyAlignment="1">
      <alignment horizontal="center" vertical="center"/>
    </xf>
    <xf numFmtId="177" fontId="30" fillId="0" borderId="75" xfId="4" applyNumberFormat="1" applyFont="1" applyFill="1" applyBorder="1" applyAlignment="1">
      <alignment horizontal="right" vertical="center"/>
    </xf>
    <xf numFmtId="181" fontId="30" fillId="0" borderId="6" xfId="4" applyNumberFormat="1" applyFont="1" applyFill="1" applyBorder="1" applyAlignment="1">
      <alignment horizontal="center" vertical="center"/>
    </xf>
    <xf numFmtId="181" fontId="30" fillId="0" borderId="6" xfId="4" applyNumberFormat="1" applyFont="1" applyFill="1" applyBorder="1" applyAlignment="1">
      <alignment vertical="center"/>
    </xf>
    <xf numFmtId="49" fontId="30" fillId="0" borderId="88" xfId="4" applyNumberFormat="1" applyFont="1" applyFill="1" applyBorder="1" applyAlignment="1">
      <alignment horizontal="center" vertical="center" wrapText="1"/>
    </xf>
    <xf numFmtId="38" fontId="30" fillId="0" borderId="88" xfId="4" applyFont="1" applyFill="1" applyBorder="1" applyAlignment="1">
      <alignment horizontal="right" vertical="center"/>
    </xf>
    <xf numFmtId="177" fontId="30" fillId="0" borderId="17" xfId="4" applyNumberFormat="1" applyFont="1" applyFill="1" applyBorder="1" applyAlignment="1">
      <alignment horizontal="right" vertical="center"/>
    </xf>
    <xf numFmtId="177" fontId="30" fillId="0" borderId="99" xfId="4" applyNumberFormat="1" applyFont="1" applyFill="1" applyBorder="1" applyAlignment="1">
      <alignment vertical="center"/>
    </xf>
    <xf numFmtId="177" fontId="30" fillId="0" borderId="102" xfId="4" applyNumberFormat="1" applyFont="1" applyFill="1" applyBorder="1" applyAlignment="1">
      <alignment vertical="center"/>
    </xf>
    <xf numFmtId="179" fontId="30" fillId="0" borderId="98" xfId="4" applyNumberFormat="1" applyFont="1" applyFill="1" applyBorder="1" applyAlignment="1">
      <alignment vertical="center"/>
    </xf>
    <xf numFmtId="38" fontId="30" fillId="0" borderId="99" xfId="4" applyFont="1" applyFill="1" applyBorder="1" applyAlignment="1">
      <alignment vertical="center"/>
    </xf>
    <xf numFmtId="38" fontId="30" fillId="0" borderId="100" xfId="4" applyFont="1" applyFill="1" applyBorder="1" applyAlignment="1">
      <alignment vertical="center"/>
    </xf>
    <xf numFmtId="181" fontId="30" fillId="0" borderId="101" xfId="4" applyNumberFormat="1" applyFont="1" applyFill="1" applyBorder="1" applyAlignment="1">
      <alignment vertical="center"/>
    </xf>
    <xf numFmtId="38" fontId="30" fillId="0" borderId="17" xfId="4" applyFont="1" applyFill="1" applyBorder="1" applyAlignment="1">
      <alignment vertical="center"/>
    </xf>
    <xf numFmtId="178" fontId="13" fillId="0" borderId="88" xfId="5" applyNumberFormat="1" applyFont="1" applyFill="1" applyBorder="1" applyAlignment="1">
      <alignment vertical="center"/>
    </xf>
    <xf numFmtId="178" fontId="13" fillId="0" borderId="108" xfId="5" applyNumberFormat="1" applyFont="1" applyFill="1" applyBorder="1" applyAlignment="1">
      <alignment vertical="center"/>
    </xf>
    <xf numFmtId="178" fontId="13" fillId="0" borderId="108" xfId="4" applyNumberFormat="1" applyFont="1" applyFill="1" applyBorder="1" applyAlignment="1">
      <alignment vertical="center"/>
    </xf>
    <xf numFmtId="178" fontId="13" fillId="0" borderId="110" xfId="4" applyNumberFormat="1" applyFont="1" applyFill="1" applyBorder="1" applyAlignment="1">
      <alignment vertical="center"/>
    </xf>
    <xf numFmtId="178" fontId="13" fillId="0" borderId="111" xfId="4" applyNumberFormat="1" applyFont="1" applyFill="1" applyBorder="1" applyAlignment="1">
      <alignment vertical="center"/>
    </xf>
    <xf numFmtId="178" fontId="13" fillId="0" borderId="98" xfId="5" applyNumberFormat="1" applyFont="1" applyFill="1" applyBorder="1" applyAlignment="1">
      <alignment vertical="center"/>
    </xf>
    <xf numFmtId="178" fontId="13" fillId="0" borderId="121" xfId="5" applyNumberFormat="1" applyFont="1" applyFill="1" applyBorder="1" applyAlignment="1">
      <alignment vertical="center"/>
    </xf>
    <xf numFmtId="178" fontId="13" fillId="0" borderId="6" xfId="5" applyNumberFormat="1" applyFont="1" applyFill="1" applyBorder="1" applyAlignment="1">
      <alignment vertical="center"/>
    </xf>
    <xf numFmtId="178" fontId="13" fillId="0" borderId="123" xfId="5" applyNumberFormat="1" applyFont="1" applyFill="1" applyBorder="1" applyAlignment="1">
      <alignment vertical="center"/>
    </xf>
    <xf numFmtId="178" fontId="13" fillId="0" borderId="105" xfId="4" applyNumberFormat="1" applyFont="1" applyFill="1" applyBorder="1" applyAlignment="1">
      <alignment vertical="center"/>
    </xf>
    <xf numFmtId="178" fontId="13" fillId="0" borderId="127" xfId="4" applyNumberFormat="1" applyFont="1" applyFill="1" applyBorder="1" applyAlignment="1">
      <alignment vertical="center"/>
    </xf>
    <xf numFmtId="178" fontId="13" fillId="0" borderId="0" xfId="4" applyNumberFormat="1" applyFont="1" applyFill="1" applyBorder="1" applyAlignment="1">
      <alignment vertical="center"/>
    </xf>
    <xf numFmtId="178" fontId="13" fillId="0" borderId="0" xfId="5" applyNumberFormat="1" applyFont="1" applyFill="1" applyBorder="1" applyAlignment="1">
      <alignment vertical="center"/>
    </xf>
    <xf numFmtId="178" fontId="33" fillId="0" borderId="0" xfId="4" applyNumberFormat="1" applyFont="1" applyFill="1" applyBorder="1" applyAlignment="1">
      <alignment vertical="center"/>
    </xf>
    <xf numFmtId="178" fontId="34" fillId="0" borderId="0" xfId="5" applyNumberFormat="1" applyFont="1" applyFill="1" applyBorder="1" applyAlignment="1">
      <alignment vertical="center"/>
    </xf>
    <xf numFmtId="178" fontId="13" fillId="0" borderId="0" xfId="4" applyNumberFormat="1" applyFont="1" applyFill="1" applyBorder="1" applyAlignment="1">
      <alignment horizontal="right" vertical="center"/>
    </xf>
    <xf numFmtId="178" fontId="33" fillId="0" borderId="0" xfId="4" applyNumberFormat="1" applyFont="1" applyFill="1" applyBorder="1" applyAlignment="1">
      <alignment horizontal="right" vertical="center"/>
    </xf>
    <xf numFmtId="178" fontId="34" fillId="0" borderId="0" xfId="4" applyNumberFormat="1" applyFont="1" applyFill="1" applyBorder="1" applyAlignment="1">
      <alignment horizontal="right" vertical="center"/>
    </xf>
    <xf numFmtId="185" fontId="17" fillId="0" borderId="135" xfId="5" applyNumberFormat="1" applyFont="1" applyFill="1" applyBorder="1" applyAlignment="1">
      <alignment vertical="center" wrapText="1"/>
    </xf>
    <xf numFmtId="185" fontId="17" fillId="0" borderId="109" xfId="5" applyNumberFormat="1" applyFont="1" applyFill="1" applyBorder="1" applyAlignment="1">
      <alignment vertical="center" wrapText="1"/>
    </xf>
    <xf numFmtId="185" fontId="17" fillId="0" borderId="0" xfId="5" applyNumberFormat="1" applyFont="1" applyFill="1" applyBorder="1" applyAlignment="1">
      <alignment horizontal="center" vertical="center" wrapText="1"/>
    </xf>
    <xf numFmtId="185" fontId="17" fillId="0" borderId="139" xfId="5" applyNumberFormat="1" applyFont="1" applyFill="1" applyBorder="1" applyAlignment="1">
      <alignment vertical="center" wrapText="1"/>
    </xf>
    <xf numFmtId="185" fontId="17" fillId="0" borderId="119" xfId="5" applyNumberFormat="1" applyFont="1" applyFill="1" applyBorder="1" applyAlignment="1">
      <alignment vertical="center" wrapText="1"/>
    </xf>
    <xf numFmtId="178" fontId="17" fillId="0" borderId="143" xfId="5" applyNumberFormat="1" applyFont="1" applyFill="1" applyBorder="1" applyAlignment="1">
      <alignment vertical="center" shrinkToFit="1"/>
    </xf>
    <xf numFmtId="178" fontId="17" fillId="0" borderId="145" xfId="5" applyNumberFormat="1" applyFont="1" applyFill="1" applyBorder="1" applyAlignment="1">
      <alignment vertical="center" shrinkToFit="1"/>
    </xf>
    <xf numFmtId="178" fontId="17" fillId="0" borderId="146" xfId="5" applyNumberFormat="1" applyFont="1" applyFill="1" applyBorder="1" applyAlignment="1">
      <alignment vertical="center" shrinkToFit="1"/>
    </xf>
    <xf numFmtId="10" fontId="17" fillId="0" borderId="0" xfId="5" applyNumberFormat="1" applyFont="1" applyFill="1" applyAlignment="1">
      <alignment vertical="center" wrapText="1"/>
    </xf>
    <xf numFmtId="9" fontId="17" fillId="0" borderId="0" xfId="5" applyFont="1" applyFill="1" applyAlignment="1">
      <alignment vertical="center" wrapText="1"/>
    </xf>
    <xf numFmtId="185" fontId="17" fillId="0" borderId="0" xfId="5" applyNumberFormat="1" applyFont="1" applyFill="1" applyBorder="1" applyAlignment="1">
      <alignment vertical="center" wrapText="1"/>
    </xf>
    <xf numFmtId="186" fontId="17" fillId="0" borderId="143" xfId="5" applyNumberFormat="1" applyFont="1" applyFill="1" applyBorder="1" applyAlignment="1">
      <alignment vertical="center"/>
    </xf>
    <xf numFmtId="186" fontId="17" fillId="0" borderId="146" xfId="5" applyNumberFormat="1" applyFont="1" applyFill="1" applyBorder="1" applyAlignment="1">
      <alignment vertical="center"/>
    </xf>
    <xf numFmtId="185" fontId="17" fillId="0" borderId="0" xfId="5" applyNumberFormat="1" applyFont="1" applyFill="1" applyAlignment="1">
      <alignment vertical="center" wrapText="1"/>
    </xf>
    <xf numFmtId="178" fontId="17" fillId="0" borderId="143" xfId="5" applyNumberFormat="1" applyFont="1" applyFill="1" applyBorder="1" applyAlignment="1">
      <alignment vertical="center"/>
    </xf>
    <xf numFmtId="178" fontId="17" fillId="0" borderId="146" xfId="5" applyNumberFormat="1" applyFont="1" applyFill="1" applyBorder="1" applyAlignment="1">
      <alignment vertical="center"/>
    </xf>
    <xf numFmtId="177" fontId="17" fillId="0" borderId="108" xfId="4" applyNumberFormat="1" applyFont="1" applyFill="1" applyBorder="1" applyAlignment="1">
      <alignment vertical="center"/>
    </xf>
    <xf numFmtId="177" fontId="17" fillId="0" borderId="0" xfId="4" applyNumberFormat="1" applyFont="1" applyFill="1" applyBorder="1" applyAlignment="1">
      <alignment vertical="center"/>
    </xf>
    <xf numFmtId="177" fontId="17" fillId="0" borderId="117" xfId="4" applyNumberFormat="1" applyFont="1" applyFill="1" applyBorder="1" applyAlignment="1">
      <alignment vertical="center"/>
    </xf>
    <xf numFmtId="177" fontId="17" fillId="0" borderId="43" xfId="4" applyNumberFormat="1" applyFont="1" applyFill="1" applyBorder="1" applyAlignment="1">
      <alignment vertical="center"/>
    </xf>
    <xf numFmtId="177" fontId="17" fillId="0" borderId="110" xfId="4" applyNumberFormat="1" applyFont="1" applyFill="1" applyBorder="1" applyAlignment="1">
      <alignment vertical="center"/>
    </xf>
    <xf numFmtId="177" fontId="17" fillId="0" borderId="42" xfId="4" applyNumberFormat="1" applyFont="1" applyFill="1" applyBorder="1" applyAlignment="1">
      <alignment vertical="center"/>
    </xf>
    <xf numFmtId="177" fontId="17" fillId="0" borderId="121" xfId="4" applyNumberFormat="1" applyFont="1" applyFill="1" applyBorder="1" applyAlignment="1">
      <alignment vertical="center"/>
    </xf>
    <xf numFmtId="177" fontId="17" fillId="0" borderId="168" xfId="4" applyNumberFormat="1" applyFont="1" applyFill="1" applyBorder="1" applyAlignment="1">
      <alignment vertical="center"/>
    </xf>
    <xf numFmtId="177" fontId="17" fillId="0" borderId="162" xfId="4" applyNumberFormat="1" applyFont="1" applyFill="1" applyBorder="1" applyAlignment="1">
      <alignment vertical="center"/>
    </xf>
    <xf numFmtId="177" fontId="17" fillId="4" borderId="0" xfId="4" applyNumberFormat="1" applyFont="1" applyFill="1" applyBorder="1" applyAlignment="1">
      <alignment vertical="center"/>
    </xf>
    <xf numFmtId="40" fontId="17" fillId="4" borderId="0" xfId="4" applyNumberFormat="1" applyFont="1" applyFill="1" applyBorder="1" applyAlignment="1">
      <alignment vertical="center"/>
    </xf>
    <xf numFmtId="38" fontId="17" fillId="4" borderId="0" xfId="4" applyFont="1" applyFill="1" applyBorder="1" applyAlignment="1">
      <alignment vertical="center"/>
    </xf>
    <xf numFmtId="189" fontId="17" fillId="4" borderId="162" xfId="4" applyNumberFormat="1" applyFont="1" applyFill="1" applyBorder="1" applyAlignment="1">
      <alignment horizontal="center" vertical="center"/>
    </xf>
    <xf numFmtId="183" fontId="17" fillId="4" borderId="163" xfId="4" applyNumberFormat="1" applyFont="1" applyFill="1" applyBorder="1" applyAlignment="1">
      <alignment horizontal="center" vertical="center"/>
    </xf>
    <xf numFmtId="38" fontId="49" fillId="0" borderId="18" xfId="8" applyFont="1" applyFill="1" applyBorder="1" applyAlignment="1">
      <alignment horizontal="right" vertical="center"/>
    </xf>
    <xf numFmtId="38" fontId="0" fillId="0" borderId="18" xfId="9" applyFont="1" applyFill="1" applyBorder="1" applyAlignment="1">
      <alignment horizontal="right" vertical="center"/>
    </xf>
    <xf numFmtId="191" fontId="0" fillId="0" borderId="205" xfId="8" applyNumberFormat="1" applyFont="1" applyBorder="1" applyAlignment="1">
      <alignment horizontal="center" vertical="center"/>
    </xf>
    <xf numFmtId="191" fontId="0" fillId="0" borderId="18" xfId="8" applyNumberFormat="1" applyFont="1" applyBorder="1" applyAlignment="1">
      <alignment horizontal="center" vertical="center"/>
    </xf>
    <xf numFmtId="191" fontId="0" fillId="0" borderId="202" xfId="8" applyNumberFormat="1" applyFont="1" applyBorder="1" applyAlignment="1">
      <alignment horizontal="center" vertical="center"/>
    </xf>
    <xf numFmtId="191" fontId="0" fillId="0" borderId="74" xfId="10" applyNumberFormat="1" applyFont="1" applyBorder="1" applyAlignment="1">
      <alignment horizontal="center" vertical="center"/>
    </xf>
    <xf numFmtId="191" fontId="0" fillId="0" borderId="89" xfId="10" applyNumberFormat="1" applyFont="1" applyBorder="1" applyAlignment="1">
      <alignment horizontal="center" vertical="center"/>
    </xf>
    <xf numFmtId="191" fontId="0" fillId="0" borderId="87" xfId="8" applyNumberFormat="1" applyFont="1" applyBorder="1" applyAlignment="1">
      <alignment horizontal="center" vertical="center"/>
    </xf>
    <xf numFmtId="191" fontId="0" fillId="0" borderId="202" xfId="10" applyNumberFormat="1" applyFont="1" applyBorder="1" applyAlignment="1">
      <alignment horizontal="center" vertical="center"/>
    </xf>
    <xf numFmtId="191" fontId="0" fillId="0" borderId="18" xfId="10" applyNumberFormat="1" applyFont="1" applyBorder="1" applyAlignment="1">
      <alignment horizontal="center" vertical="center"/>
    </xf>
    <xf numFmtId="191" fontId="5" fillId="0" borderId="205" xfId="8" applyNumberFormat="1" applyFont="1" applyBorder="1" applyAlignment="1">
      <alignment horizontal="center" vertical="center"/>
    </xf>
    <xf numFmtId="191" fontId="5" fillId="0" borderId="87" xfId="8" applyNumberFormat="1" applyFont="1" applyBorder="1" applyAlignment="1">
      <alignment horizontal="center" vertical="center"/>
    </xf>
    <xf numFmtId="191" fontId="5" fillId="0" borderId="202" xfId="8" applyNumberFormat="1" applyFont="1" applyBorder="1" applyAlignment="1">
      <alignment horizontal="center" vertical="center"/>
    </xf>
    <xf numFmtId="191" fontId="5" fillId="0" borderId="18" xfId="8" applyNumberFormat="1" applyFont="1" applyBorder="1" applyAlignment="1">
      <alignment horizontal="center" vertical="center"/>
    </xf>
    <xf numFmtId="38" fontId="17" fillId="0" borderId="110" xfId="8" applyFont="1" applyFill="1" applyBorder="1" applyAlignment="1"/>
    <xf numFmtId="38" fontId="17" fillId="0" borderId="178" xfId="8" applyFont="1" applyFill="1" applyBorder="1" applyAlignment="1"/>
    <xf numFmtId="0" fontId="10" fillId="0" borderId="12" xfId="2" applyBorder="1"/>
    <xf numFmtId="0" fontId="10" fillId="0" borderId="12" xfId="2" applyBorder="1" applyAlignment="1"/>
    <xf numFmtId="0" fontId="10" fillId="0" borderId="12" xfId="2" applyBorder="1" applyAlignment="1">
      <alignment horizontal="left" vertical="center" wrapText="1"/>
    </xf>
    <xf numFmtId="0" fontId="10" fillId="0" borderId="19" xfId="2" applyBorder="1"/>
    <xf numFmtId="0" fontId="0" fillId="6" borderId="12" xfId="0" applyFill="1" applyBorder="1"/>
    <xf numFmtId="0" fontId="11" fillId="6" borderId="9" xfId="1" applyFont="1" applyFill="1" applyBorder="1" applyAlignment="1">
      <alignment vertical="center"/>
    </xf>
    <xf numFmtId="0" fontId="5" fillId="6" borderId="10" xfId="1" applyFill="1" applyBorder="1" applyAlignment="1"/>
    <xf numFmtId="0" fontId="0" fillId="7" borderId="12" xfId="0" applyFill="1" applyBorder="1"/>
    <xf numFmtId="0" fontId="11" fillId="7" borderId="9" xfId="1" applyFont="1" applyFill="1" applyBorder="1" applyAlignment="1">
      <alignment vertical="center"/>
    </xf>
    <xf numFmtId="0" fontId="5" fillId="7" borderId="10" xfId="1" applyFill="1" applyBorder="1" applyAlignment="1"/>
    <xf numFmtId="0" fontId="11" fillId="8" borderId="9" xfId="1" applyFont="1" applyFill="1" applyBorder="1" applyAlignment="1">
      <alignment vertical="center"/>
    </xf>
    <xf numFmtId="0" fontId="5" fillId="8" borderId="10" xfId="1" applyFill="1" applyBorder="1" applyAlignment="1"/>
    <xf numFmtId="0" fontId="11" fillId="9" borderId="9" xfId="1" applyFont="1" applyFill="1" applyBorder="1" applyAlignment="1">
      <alignment vertical="center"/>
    </xf>
    <xf numFmtId="0" fontId="5" fillId="9" borderId="10" xfId="1" applyFill="1" applyBorder="1" applyAlignment="1"/>
    <xf numFmtId="0" fontId="5" fillId="0" borderId="10" xfId="1" applyBorder="1" applyAlignment="1">
      <alignment wrapText="1"/>
    </xf>
    <xf numFmtId="0" fontId="10" fillId="0" borderId="12" xfId="2" applyBorder="1" applyAlignment="1">
      <alignment vertical="center"/>
    </xf>
    <xf numFmtId="0" fontId="23" fillId="0" borderId="18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left" vertical="center" shrinkToFi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left" vertical="center" shrinkToFit="1"/>
    </xf>
    <xf numFmtId="0" fontId="23" fillId="4" borderId="18" xfId="0" applyFont="1" applyFill="1" applyBorder="1" applyAlignment="1">
      <alignment horizontal="left" vertical="center" wrapText="1"/>
    </xf>
    <xf numFmtId="191" fontId="0" fillId="0" borderId="18" xfId="9" applyNumberFormat="1" applyFont="1" applyFill="1" applyBorder="1" applyAlignment="1">
      <alignment horizontal="right" vertical="center"/>
    </xf>
    <xf numFmtId="0" fontId="34" fillId="0" borderId="77" xfId="12" applyFont="1" applyBorder="1" applyAlignment="1">
      <alignment vertical="center"/>
    </xf>
    <xf numFmtId="0" fontId="34" fillId="0" borderId="110" xfId="12" applyFont="1" applyBorder="1" applyAlignment="1">
      <alignment vertical="center"/>
    </xf>
    <xf numFmtId="0" fontId="34" fillId="0" borderId="69" xfId="12" applyFont="1" applyBorder="1" applyAlignment="1">
      <alignment vertical="center"/>
    </xf>
    <xf numFmtId="0" fontId="34" fillId="0" borderId="12" xfId="12" applyFont="1" applyBorder="1" applyAlignment="1">
      <alignment vertical="center"/>
    </xf>
    <xf numFmtId="0" fontId="23" fillId="0" borderId="18" xfId="0" applyFont="1" applyBorder="1" applyAlignment="1">
      <alignment horizontal="left" vertical="center" wrapText="1"/>
    </xf>
    <xf numFmtId="0" fontId="23" fillId="0" borderId="18" xfId="0" applyFont="1" applyBorder="1" applyAlignment="1">
      <alignment vertical="center" shrinkToFit="1"/>
    </xf>
    <xf numFmtId="0" fontId="23" fillId="0" borderId="60" xfId="0" applyFont="1" applyBorder="1" applyAlignment="1">
      <alignment horizontal="center" vertical="center" wrapText="1"/>
    </xf>
    <xf numFmtId="0" fontId="23" fillId="0" borderId="60" xfId="0" applyFont="1" applyBorder="1" applyAlignment="1">
      <alignment vertical="center" shrinkToFit="1"/>
    </xf>
    <xf numFmtId="0" fontId="23" fillId="0" borderId="0" xfId="0" applyFont="1" applyAlignment="1">
      <alignment vertical="center" shrinkToFit="1"/>
    </xf>
    <xf numFmtId="0" fontId="23" fillId="0" borderId="0" xfId="0" applyFont="1" applyAlignment="1">
      <alignment horizontal="center" vertical="center" wrapText="1"/>
    </xf>
    <xf numFmtId="38" fontId="26" fillId="0" borderId="110" xfId="8" applyFont="1" applyFill="1" applyBorder="1" applyAlignment="1"/>
    <xf numFmtId="38" fontId="26" fillId="0" borderId="9" xfId="8" applyFont="1" applyFill="1" applyBorder="1" applyAlignment="1"/>
    <xf numFmtId="0" fontId="0" fillId="10" borderId="12" xfId="0" applyFill="1" applyBorder="1"/>
    <xf numFmtId="0" fontId="0" fillId="9" borderId="8" xfId="0" applyFill="1" applyBorder="1"/>
    <xf numFmtId="0" fontId="23" fillId="0" borderId="4" xfId="0" applyFont="1" applyBorder="1" applyAlignment="1">
      <alignment horizontal="left" vertical="center" wrapText="1"/>
    </xf>
    <xf numFmtId="178" fontId="13" fillId="0" borderId="43" xfId="5" applyNumberFormat="1" applyFont="1" applyFill="1" applyBorder="1" applyAlignment="1">
      <alignment vertical="center"/>
    </xf>
    <xf numFmtId="178" fontId="13" fillId="0" borderId="249" xfId="5" applyNumberFormat="1" applyFont="1" applyFill="1" applyBorder="1" applyAlignment="1">
      <alignment vertical="center"/>
    </xf>
    <xf numFmtId="178" fontId="13" fillId="0" borderId="168" xfId="5" applyNumberFormat="1" applyFont="1" applyFill="1" applyBorder="1" applyAlignment="1">
      <alignment vertical="center"/>
    </xf>
    <xf numFmtId="176" fontId="70" fillId="0" borderId="24" xfId="4" applyNumberFormat="1" applyFont="1" applyBorder="1" applyAlignment="1">
      <alignment vertical="center"/>
    </xf>
    <xf numFmtId="178" fontId="70" fillId="0" borderId="22" xfId="4" applyNumberFormat="1" applyFont="1" applyBorder="1" applyAlignment="1">
      <alignment vertical="center"/>
    </xf>
    <xf numFmtId="176" fontId="70" fillId="0" borderId="21" xfId="4" applyNumberFormat="1" applyFont="1" applyBorder="1" applyAlignment="1">
      <alignment vertical="center"/>
    </xf>
    <xf numFmtId="178" fontId="70" fillId="0" borderId="132" xfId="4" applyNumberFormat="1" applyFont="1" applyBorder="1" applyAlignment="1">
      <alignment vertical="center"/>
    </xf>
    <xf numFmtId="176" fontId="70" fillId="0" borderId="19" xfId="4" applyNumberFormat="1" applyFont="1" applyBorder="1" applyAlignment="1">
      <alignment vertical="center"/>
    </xf>
    <xf numFmtId="178" fontId="70" fillId="0" borderId="79" xfId="4" applyNumberFormat="1" applyFont="1" applyBorder="1" applyAlignment="1">
      <alignment vertical="center"/>
    </xf>
    <xf numFmtId="176" fontId="70" fillId="0" borderId="1" xfId="4" applyNumberFormat="1" applyFont="1" applyBorder="1" applyAlignment="1">
      <alignment vertical="center"/>
    </xf>
    <xf numFmtId="178" fontId="70" fillId="0" borderId="222" xfId="4" applyNumberFormat="1" applyFont="1" applyBorder="1" applyAlignment="1">
      <alignment vertical="center"/>
    </xf>
    <xf numFmtId="0" fontId="30" fillId="0" borderId="29" xfId="4" applyNumberFormat="1" applyFont="1" applyFill="1" applyBorder="1" applyAlignment="1">
      <alignment vertical="center"/>
    </xf>
    <xf numFmtId="179" fontId="70" fillId="0" borderId="24" xfId="4" applyNumberFormat="1" applyFont="1" applyBorder="1" applyAlignment="1">
      <alignment vertical="center"/>
    </xf>
    <xf numFmtId="179" fontId="70" fillId="0" borderId="21" xfId="4" applyNumberFormat="1" applyFont="1" applyBorder="1" applyAlignment="1">
      <alignment vertical="center"/>
    </xf>
    <xf numFmtId="180" fontId="30" fillId="0" borderId="29" xfId="4" applyNumberFormat="1" applyFont="1" applyFill="1" applyBorder="1" applyAlignment="1">
      <alignment horizontal="right" vertical="center"/>
    </xf>
    <xf numFmtId="178" fontId="70" fillId="0" borderId="19" xfId="4" applyNumberFormat="1" applyFont="1" applyBorder="1" applyAlignment="1">
      <alignment vertical="center"/>
    </xf>
    <xf numFmtId="178" fontId="70" fillId="0" borderId="1" xfId="4" applyNumberFormat="1" applyFont="1" applyBorder="1" applyAlignment="1">
      <alignment vertical="center"/>
    </xf>
    <xf numFmtId="49" fontId="30" fillId="0" borderId="88" xfId="4" applyNumberFormat="1" applyFont="1" applyFill="1" applyBorder="1" applyAlignment="1">
      <alignment vertical="center"/>
    </xf>
    <xf numFmtId="38" fontId="30" fillId="0" borderId="75" xfId="4" applyFont="1" applyFill="1" applyBorder="1" applyAlignment="1">
      <alignment horizontal="right" vertical="center"/>
    </xf>
    <xf numFmtId="38" fontId="30" fillId="0" borderId="44" xfId="4" applyFont="1" applyFill="1" applyBorder="1" applyAlignment="1">
      <alignment horizontal="right" vertical="center"/>
    </xf>
    <xf numFmtId="182" fontId="70" fillId="0" borderId="19" xfId="4" applyNumberFormat="1" applyFont="1" applyBorder="1" applyAlignment="1">
      <alignment vertical="center" shrinkToFit="1"/>
    </xf>
    <xf numFmtId="182" fontId="70" fillId="0" borderId="1" xfId="4" applyNumberFormat="1" applyFont="1" applyBorder="1" applyAlignment="1">
      <alignment vertical="center" shrinkToFit="1"/>
    </xf>
    <xf numFmtId="38" fontId="30" fillId="0" borderId="13" xfId="4" applyFont="1" applyFill="1" applyBorder="1" applyAlignment="1">
      <alignment vertical="center"/>
    </xf>
    <xf numFmtId="179" fontId="70" fillId="0" borderId="19" xfId="4" applyNumberFormat="1" applyFont="1" applyBorder="1" applyAlignment="1">
      <alignment vertical="center"/>
    </xf>
    <xf numFmtId="179" fontId="70" fillId="0" borderId="1" xfId="4" applyNumberFormat="1" applyFont="1" applyBorder="1" applyAlignment="1">
      <alignment vertical="center"/>
    </xf>
    <xf numFmtId="179" fontId="70" fillId="0" borderId="26" xfId="4" applyNumberFormat="1" applyFont="1" applyBorder="1" applyAlignment="1">
      <alignment vertical="center"/>
    </xf>
    <xf numFmtId="178" fontId="70" fillId="0" borderId="26" xfId="4" applyNumberFormat="1" applyFont="1" applyBorder="1" applyAlignment="1">
      <alignment vertical="center"/>
    </xf>
    <xf numFmtId="178" fontId="70" fillId="0" borderId="24" xfId="4" applyNumberFormat="1" applyFont="1" applyBorder="1" applyAlignment="1">
      <alignment vertical="center"/>
    </xf>
    <xf numFmtId="178" fontId="70" fillId="0" borderId="21" xfId="4" applyNumberFormat="1" applyFont="1" applyBorder="1" applyAlignment="1">
      <alignment vertical="center"/>
    </xf>
    <xf numFmtId="179" fontId="30" fillId="0" borderId="101" xfId="4" applyNumberFormat="1" applyFont="1" applyFill="1" applyBorder="1" applyAlignment="1">
      <alignment vertical="center"/>
    </xf>
    <xf numFmtId="178" fontId="70" fillId="0" borderId="123" xfId="4" applyNumberFormat="1" applyFont="1" applyBorder="1" applyAlignment="1">
      <alignment vertical="center"/>
    </xf>
    <xf numFmtId="178" fontId="13" fillId="0" borderId="75" xfId="5" applyNumberFormat="1" applyFont="1" applyFill="1" applyBorder="1" applyAlignment="1">
      <alignment vertical="center"/>
    </xf>
    <xf numFmtId="178" fontId="13" fillId="0" borderId="119" xfId="4" applyNumberFormat="1" applyFont="1" applyFill="1" applyBorder="1" applyAlignment="1">
      <alignment vertical="center"/>
    </xf>
    <xf numFmtId="38" fontId="71" fillId="0" borderId="18" xfId="9" applyFont="1" applyFill="1" applyBorder="1" applyAlignment="1">
      <alignment horizontal="right" vertical="center"/>
    </xf>
    <xf numFmtId="178" fontId="70" fillId="0" borderId="2" xfId="4" applyNumberFormat="1" applyFont="1" applyBorder="1" applyAlignment="1">
      <alignment vertical="center"/>
    </xf>
    <xf numFmtId="178" fontId="70" fillId="0" borderId="4" xfId="4" applyNumberFormat="1" applyFont="1" applyBorder="1" applyAlignment="1">
      <alignment vertical="center"/>
    </xf>
    <xf numFmtId="0" fontId="68" fillId="4" borderId="0" xfId="1" applyFont="1" applyFill="1" applyAlignment="1">
      <alignment vertical="center"/>
    </xf>
    <xf numFmtId="0" fontId="50" fillId="4" borderId="0" xfId="1" applyFont="1" applyFill="1" applyAlignment="1">
      <alignment vertical="center"/>
    </xf>
    <xf numFmtId="0" fontId="50" fillId="0" borderId="0" xfId="1" applyFont="1" applyAlignment="1">
      <alignment vertical="center"/>
    </xf>
    <xf numFmtId="0" fontId="64" fillId="4" borderId="0" xfId="1" applyFont="1" applyFill="1" applyAlignment="1">
      <alignment vertical="center"/>
    </xf>
    <xf numFmtId="0" fontId="34" fillId="0" borderId="0" xfId="1" applyFont="1" applyAlignment="1">
      <alignment vertical="center"/>
    </xf>
    <xf numFmtId="0" fontId="26" fillId="0" borderId="0" xfId="1" applyFont="1" applyAlignment="1">
      <alignment vertical="center"/>
    </xf>
    <xf numFmtId="0" fontId="26" fillId="0" borderId="2" xfId="1" applyFont="1" applyBorder="1"/>
    <xf numFmtId="0" fontId="26" fillId="0" borderId="26" xfId="1" applyFont="1" applyBorder="1"/>
    <xf numFmtId="0" fontId="26" fillId="0" borderId="26" xfId="1" applyFont="1" applyBorder="1" applyAlignment="1">
      <alignment vertical="center"/>
    </xf>
    <xf numFmtId="0" fontId="26" fillId="0" borderId="26" xfId="1" applyFont="1" applyBorder="1" applyAlignment="1">
      <alignment vertical="top"/>
    </xf>
    <xf numFmtId="0" fontId="26" fillId="0" borderId="4" xfId="1" applyFont="1" applyBorder="1" applyAlignment="1">
      <alignment vertical="center"/>
    </xf>
    <xf numFmtId="0" fontId="26" fillId="4" borderId="0" xfId="1" applyFont="1" applyFill="1" applyAlignment="1">
      <alignment horizontal="center" vertical="center"/>
    </xf>
    <xf numFmtId="0" fontId="26" fillId="4" borderId="0" xfId="1" applyFont="1" applyFill="1" applyAlignment="1">
      <alignment vertical="center"/>
    </xf>
    <xf numFmtId="0" fontId="26" fillId="0" borderId="0" xfId="1" applyFont="1" applyAlignment="1">
      <alignment horizontal="center" vertical="center"/>
    </xf>
    <xf numFmtId="0" fontId="26" fillId="0" borderId="0" xfId="1" applyFont="1" applyAlignment="1">
      <alignment horizontal="left"/>
    </xf>
    <xf numFmtId="0" fontId="26" fillId="0" borderId="0" xfId="1" applyFont="1"/>
    <xf numFmtId="0" fontId="64" fillId="0" borderId="0" xfId="1" applyFont="1" applyAlignment="1">
      <alignment vertical="center"/>
    </xf>
    <xf numFmtId="0" fontId="65" fillId="0" borderId="0" xfId="1" applyFont="1" applyAlignment="1">
      <alignment vertical="center"/>
    </xf>
    <xf numFmtId="0" fontId="64" fillId="0" borderId="0" xfId="1" applyFont="1"/>
    <xf numFmtId="0" fontId="34" fillId="0" borderId="0" xfId="1" applyFont="1"/>
    <xf numFmtId="0" fontId="26" fillId="0" borderId="87" xfId="1" applyFont="1" applyBorder="1"/>
    <xf numFmtId="0" fontId="26" fillId="0" borderId="54" xfId="1" applyFont="1" applyBorder="1"/>
    <xf numFmtId="0" fontId="26" fillId="0" borderId="138" xfId="1" applyFont="1" applyBorder="1" applyAlignment="1">
      <alignment horizontal="center" vertical="center"/>
    </xf>
    <xf numFmtId="0" fontId="26" fillId="0" borderId="120" xfId="1" applyFont="1" applyBorder="1" applyAlignment="1">
      <alignment horizontal="center" vertical="center"/>
    </xf>
    <xf numFmtId="0" fontId="26" fillId="0" borderId="37" xfId="1" applyFont="1" applyBorder="1" applyAlignment="1">
      <alignment horizontal="center" vertical="center"/>
    </xf>
    <xf numFmtId="0" fontId="26" fillId="0" borderId="5" xfId="1" applyFont="1" applyBorder="1" applyAlignment="1">
      <alignment horizontal="center" vertical="center"/>
    </xf>
    <xf numFmtId="0" fontId="34" fillId="0" borderId="81" xfId="1" applyFont="1" applyBorder="1" applyAlignment="1">
      <alignment vertical="center"/>
    </xf>
    <xf numFmtId="0" fontId="34" fillId="0" borderId="123" xfId="1" applyFont="1" applyBorder="1" applyAlignment="1">
      <alignment vertical="center"/>
    </xf>
    <xf numFmtId="0" fontId="34" fillId="0" borderId="7" xfId="1" applyFont="1" applyBorder="1" applyAlignment="1">
      <alignment vertical="center"/>
    </xf>
    <xf numFmtId="0" fontId="34" fillId="0" borderId="5" xfId="1" applyFont="1" applyBorder="1" applyAlignment="1">
      <alignment vertical="center"/>
    </xf>
    <xf numFmtId="0" fontId="34" fillId="0" borderId="30" xfId="1" applyFont="1" applyBorder="1" applyAlignment="1">
      <alignment vertical="center"/>
    </xf>
    <xf numFmtId="0" fontId="26" fillId="0" borderId="8" xfId="1" applyFont="1" applyBorder="1" applyAlignment="1">
      <alignment horizontal="center" vertical="center"/>
    </xf>
    <xf numFmtId="0" fontId="34" fillId="0" borderId="85" xfId="1" applyFont="1" applyBorder="1" applyAlignment="1">
      <alignment vertical="center"/>
    </xf>
    <xf numFmtId="0" fontId="34" fillId="0" borderId="77" xfId="1" applyFont="1" applyBorder="1" applyAlignment="1">
      <alignment vertical="center"/>
    </xf>
    <xf numFmtId="0" fontId="34" fillId="0" borderId="110" xfId="1" applyFont="1" applyBorder="1" applyAlignment="1">
      <alignment vertical="center"/>
    </xf>
    <xf numFmtId="0" fontId="34" fillId="0" borderId="69" xfId="1" applyFont="1" applyBorder="1" applyAlignment="1">
      <alignment vertical="center"/>
    </xf>
    <xf numFmtId="0" fontId="34" fillId="0" borderId="12" xfId="1" applyFont="1" applyBorder="1" applyAlignment="1">
      <alignment vertical="center"/>
    </xf>
    <xf numFmtId="0" fontId="34" fillId="0" borderId="32" xfId="1" applyFont="1" applyBorder="1" applyAlignment="1">
      <alignment vertical="center"/>
    </xf>
    <xf numFmtId="0" fontId="34" fillId="0" borderId="138" xfId="1" applyFont="1" applyBorder="1" applyAlignment="1">
      <alignment vertical="center"/>
    </xf>
    <xf numFmtId="0" fontId="34" fillId="0" borderId="68" xfId="1" applyFont="1" applyBorder="1" applyAlignment="1">
      <alignment vertical="center"/>
    </xf>
    <xf numFmtId="0" fontId="34" fillId="0" borderId="42" xfId="1" applyFont="1" applyBorder="1" applyAlignment="1">
      <alignment vertical="center"/>
    </xf>
    <xf numFmtId="0" fontId="34" fillId="0" borderId="39" xfId="1" applyFont="1" applyBorder="1" applyAlignment="1">
      <alignment vertical="center"/>
    </xf>
    <xf numFmtId="0" fontId="34" fillId="0" borderId="11" xfId="1" applyFont="1" applyBorder="1" applyAlignment="1">
      <alignment vertical="center"/>
    </xf>
    <xf numFmtId="0" fontId="34" fillId="0" borderId="17" xfId="1" applyFont="1" applyBorder="1" applyAlignment="1">
      <alignment vertical="center"/>
    </xf>
    <xf numFmtId="0" fontId="34" fillId="0" borderId="8" xfId="1" applyFont="1" applyBorder="1" applyAlignment="1">
      <alignment vertical="center"/>
    </xf>
    <xf numFmtId="0" fontId="26" fillId="0" borderId="14" xfId="1" applyFont="1" applyBorder="1" applyAlignment="1">
      <alignment horizontal="center" vertical="center"/>
    </xf>
    <xf numFmtId="0" fontId="34" fillId="0" borderId="19" xfId="1" applyFont="1" applyBorder="1" applyAlignment="1">
      <alignment vertical="center"/>
    </xf>
    <xf numFmtId="0" fontId="34" fillId="0" borderId="113" xfId="1" applyFont="1" applyBorder="1" applyAlignment="1">
      <alignment vertical="center"/>
    </xf>
    <xf numFmtId="0" fontId="34" fillId="0" borderId="43" xfId="1" applyFont="1" applyBorder="1" applyAlignment="1">
      <alignment vertical="center"/>
    </xf>
    <xf numFmtId="0" fontId="34" fillId="0" borderId="41" xfId="1" applyFont="1" applyBorder="1" applyAlignment="1">
      <alignment vertical="center"/>
    </xf>
    <xf numFmtId="0" fontId="34" fillId="0" borderId="14" xfId="1" applyFont="1" applyBorder="1" applyAlignment="1">
      <alignment vertical="center"/>
    </xf>
    <xf numFmtId="0" fontId="34" fillId="0" borderId="46" xfId="1" applyFont="1" applyBorder="1" applyAlignment="1">
      <alignment vertical="center"/>
    </xf>
    <xf numFmtId="0" fontId="26" fillId="0" borderId="19" xfId="1" applyFont="1" applyBorder="1" applyAlignment="1">
      <alignment horizontal="center" vertical="center"/>
    </xf>
    <xf numFmtId="0" fontId="34" fillId="0" borderId="176" xfId="1" applyFont="1" applyBorder="1" applyAlignment="1">
      <alignment vertical="center"/>
    </xf>
    <xf numFmtId="0" fontId="34" fillId="0" borderId="166" xfId="1" applyFont="1" applyBorder="1" applyAlignment="1">
      <alignment vertical="center"/>
    </xf>
    <xf numFmtId="0" fontId="34" fillId="0" borderId="18" xfId="1" applyFont="1" applyBorder="1" applyAlignment="1">
      <alignment vertical="center"/>
    </xf>
    <xf numFmtId="0" fontId="34" fillId="0" borderId="68" xfId="1" applyFont="1" applyBorder="1"/>
    <xf numFmtId="0" fontId="23" fillId="4" borderId="18" xfId="0" applyFont="1" applyFill="1" applyBorder="1" applyAlignment="1">
      <alignment horizontal="left" vertical="center" wrapText="1" shrinkToFit="1"/>
    </xf>
    <xf numFmtId="0" fontId="26" fillId="0" borderId="0" xfId="1" applyFont="1" applyFill="1" applyAlignment="1">
      <alignment horizontal="center" vertical="center"/>
    </xf>
    <xf numFmtId="0" fontId="26" fillId="0" borderId="0" xfId="1" applyFont="1" applyFill="1" applyAlignment="1">
      <alignment vertical="center"/>
    </xf>
    <xf numFmtId="0" fontId="28" fillId="0" borderId="0" xfId="1" applyFont="1" applyAlignment="1">
      <alignment vertical="top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0" fillId="0" borderId="61" xfId="1" applyFont="1" applyBorder="1" applyAlignment="1">
      <alignment vertical="center"/>
    </xf>
    <xf numFmtId="0" fontId="30" fillId="0" borderId="62" xfId="1" applyFont="1" applyBorder="1" applyAlignment="1">
      <alignment vertical="center"/>
    </xf>
    <xf numFmtId="0" fontId="30" fillId="0" borderId="62" xfId="1" applyFont="1" applyBorder="1" applyAlignment="1">
      <alignment horizontal="right" vertical="center"/>
    </xf>
    <xf numFmtId="0" fontId="30" fillId="0" borderId="31" xfId="1" applyFont="1" applyBorder="1" applyAlignment="1">
      <alignment vertical="center"/>
    </xf>
    <xf numFmtId="0" fontId="30" fillId="0" borderId="0" xfId="1" applyFont="1" applyAlignment="1">
      <alignment horizontal="right" vertical="center"/>
    </xf>
    <xf numFmtId="0" fontId="30" fillId="0" borderId="48" xfId="1" applyFont="1" applyBorder="1" applyAlignment="1">
      <alignment vertical="center"/>
    </xf>
    <xf numFmtId="0" fontId="30" fillId="0" borderId="49" xfId="1" applyFont="1" applyBorder="1" applyAlignment="1">
      <alignment horizontal="right" vertical="center"/>
    </xf>
    <xf numFmtId="0" fontId="30" fillId="0" borderId="49" xfId="1" applyFont="1" applyBorder="1" applyAlignment="1">
      <alignment vertical="center"/>
    </xf>
    <xf numFmtId="0" fontId="30" fillId="0" borderId="49" xfId="1" applyFont="1" applyBorder="1" applyAlignment="1">
      <alignment horizontal="left" vertical="center"/>
    </xf>
    <xf numFmtId="0" fontId="30" fillId="0" borderId="74" xfId="1" applyFont="1" applyBorder="1" applyAlignment="1">
      <alignment horizontal="center" vertical="center"/>
    </xf>
    <xf numFmtId="0" fontId="30" fillId="0" borderId="44" xfId="1" applyFont="1" applyBorder="1" applyAlignment="1">
      <alignment horizontal="center" vertical="center"/>
    </xf>
    <xf numFmtId="0" fontId="30" fillId="0" borderId="17" xfId="1" applyFont="1" applyBorder="1" applyAlignment="1">
      <alignment horizontal="center" vertical="center"/>
    </xf>
    <xf numFmtId="0" fontId="30" fillId="0" borderId="35" xfId="1" applyFont="1" applyBorder="1" applyAlignment="1">
      <alignment horizontal="center" vertical="center"/>
    </xf>
    <xf numFmtId="0" fontId="30" fillId="0" borderId="5" xfId="1" applyFont="1" applyBorder="1" applyAlignment="1">
      <alignment horizontal="center" vertical="center"/>
    </xf>
    <xf numFmtId="0" fontId="30" fillId="0" borderId="8" xfId="1" applyFont="1" applyBorder="1" applyAlignment="1">
      <alignment horizontal="center" vertical="center"/>
    </xf>
    <xf numFmtId="0" fontId="30" fillId="0" borderId="14" xfId="1" applyFont="1" applyBorder="1" applyAlignment="1">
      <alignment horizontal="center" vertical="center" shrinkToFit="1"/>
    </xf>
    <xf numFmtId="0" fontId="30" fillId="0" borderId="8" xfId="1" applyFont="1" applyBorder="1" applyAlignment="1">
      <alignment horizontal="center" vertical="center" wrapText="1"/>
    </xf>
    <xf numFmtId="0" fontId="30" fillId="0" borderId="90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 shrinkToFit="1"/>
    </xf>
    <xf numFmtId="0" fontId="30" fillId="0" borderId="101" xfId="1" applyFont="1" applyBorder="1" applyAlignment="1">
      <alignment horizontal="center" vertical="center"/>
    </xf>
    <xf numFmtId="0" fontId="30" fillId="0" borderId="95" xfId="1" applyFont="1" applyBorder="1" applyAlignment="1">
      <alignment horizontal="center" vertical="center" shrinkToFit="1"/>
    </xf>
    <xf numFmtId="0" fontId="30" fillId="0" borderId="245" xfId="1" applyFont="1" applyBorder="1" applyAlignment="1">
      <alignment horizontal="center" vertical="center"/>
    </xf>
    <xf numFmtId="0" fontId="31" fillId="0" borderId="0" xfId="1" applyFont="1" applyAlignment="1">
      <alignment vertical="top"/>
    </xf>
    <xf numFmtId="0" fontId="3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33" fillId="0" borderId="0" xfId="1" applyFont="1" applyAlignment="1">
      <alignment vertical="center"/>
    </xf>
    <xf numFmtId="0" fontId="13" fillId="0" borderId="0" xfId="1" applyFont="1"/>
    <xf numFmtId="58" fontId="13" fillId="0" borderId="0" xfId="1" applyNumberFormat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58" fontId="13" fillId="0" borderId="0" xfId="1" applyNumberFormat="1" applyFont="1" applyAlignment="1">
      <alignment horizontal="right" vertical="center"/>
    </xf>
    <xf numFmtId="0" fontId="13" fillId="0" borderId="61" xfId="1" applyFont="1" applyBorder="1" applyAlignment="1">
      <alignment horizontal="left"/>
    </xf>
    <xf numFmtId="0" fontId="13" fillId="0" borderId="62" xfId="1" applyFont="1" applyBorder="1"/>
    <xf numFmtId="0" fontId="13" fillId="0" borderId="64" xfId="1" applyFont="1" applyBorder="1" applyAlignment="1">
      <alignment horizontal="right"/>
    </xf>
    <xf numFmtId="0" fontId="13" fillId="0" borderId="99" xfId="1" applyFont="1" applyBorder="1" applyAlignment="1">
      <alignment horizontal="center"/>
    </xf>
    <xf numFmtId="0" fontId="13" fillId="0" borderId="104" xfId="1" applyFont="1" applyBorder="1" applyAlignment="1">
      <alignment horizontal="center"/>
    </xf>
    <xf numFmtId="0" fontId="13" fillId="0" borderId="48" xfId="1" applyFont="1" applyBorder="1" applyAlignment="1">
      <alignment horizontal="left" vertical="top"/>
    </xf>
    <xf numFmtId="0" fontId="13" fillId="0" borderId="51" xfId="1" applyFont="1" applyBorder="1" applyAlignment="1">
      <alignment horizontal="center" vertical="center"/>
    </xf>
    <xf numFmtId="0" fontId="13" fillId="0" borderId="72" xfId="1" applyFont="1" applyBorder="1" applyAlignment="1">
      <alignment horizontal="left" vertical="center"/>
    </xf>
    <xf numFmtId="0" fontId="13" fillId="0" borderId="105" xfId="1" applyFont="1" applyBorder="1" applyAlignment="1">
      <alignment horizontal="center" vertical="center"/>
    </xf>
    <xf numFmtId="0" fontId="13" fillId="0" borderId="106" xfId="1" applyFont="1" applyBorder="1" applyAlignment="1">
      <alignment horizontal="center" vertical="top"/>
    </xf>
    <xf numFmtId="0" fontId="13" fillId="0" borderId="31" xfId="1" applyFont="1" applyBorder="1" applyAlignment="1">
      <alignment horizontal="centerContinuous" vertical="center"/>
    </xf>
    <xf numFmtId="0" fontId="13" fillId="0" borderId="248" xfId="1" applyFont="1" applyBorder="1" applyAlignment="1">
      <alignment vertical="center"/>
    </xf>
    <xf numFmtId="0" fontId="13" fillId="0" borderId="121" xfId="1" applyFont="1" applyBorder="1" applyAlignment="1">
      <alignment horizontal="center" vertical="center"/>
    </xf>
    <xf numFmtId="183" fontId="13" fillId="0" borderId="109" xfId="1" applyNumberFormat="1" applyFont="1" applyBorder="1" applyAlignment="1">
      <alignment vertical="center"/>
    </xf>
    <xf numFmtId="0" fontId="13" fillId="0" borderId="107" xfId="1" applyFont="1" applyBorder="1" applyAlignment="1">
      <alignment horizontal="center" vertical="center"/>
    </xf>
    <xf numFmtId="0" fontId="13" fillId="0" borderId="110" xfId="1" applyFont="1" applyBorder="1" applyAlignment="1">
      <alignment horizontal="center" vertical="center"/>
    </xf>
    <xf numFmtId="178" fontId="13" fillId="0" borderId="9" xfId="1" applyNumberFormat="1" applyFont="1" applyBorder="1" applyAlignment="1">
      <alignment vertical="center"/>
    </xf>
    <xf numFmtId="178" fontId="13" fillId="0" borderId="110" xfId="1" applyNumberFormat="1" applyFont="1" applyBorder="1" applyAlignment="1">
      <alignment vertical="center"/>
    </xf>
    <xf numFmtId="183" fontId="13" fillId="0" borderId="111" xfId="1" applyNumberFormat="1" applyFont="1" applyBorder="1" applyAlignment="1">
      <alignment vertical="center"/>
    </xf>
    <xf numFmtId="0" fontId="13" fillId="0" borderId="112" xfId="1" applyFont="1" applyBorder="1" applyAlignment="1">
      <alignment vertical="center"/>
    </xf>
    <xf numFmtId="0" fontId="13" fillId="0" borderId="113" xfId="1" applyFont="1" applyBorder="1" applyAlignment="1">
      <alignment horizontal="center" vertical="center" shrinkToFit="1"/>
    </xf>
    <xf numFmtId="178" fontId="13" fillId="0" borderId="15" xfId="1" applyNumberFormat="1" applyFont="1" applyBorder="1" applyAlignment="1">
      <alignment vertical="center"/>
    </xf>
    <xf numFmtId="178" fontId="13" fillId="0" borderId="113" xfId="1" applyNumberFormat="1" applyFont="1" applyBorder="1" applyAlignment="1">
      <alignment vertical="center"/>
    </xf>
    <xf numFmtId="183" fontId="13" fillId="0" borderId="114" xfId="1" applyNumberFormat="1" applyFont="1" applyBorder="1" applyAlignment="1">
      <alignment vertical="center"/>
    </xf>
    <xf numFmtId="0" fontId="13" fillId="0" borderId="115" xfId="1" applyFont="1" applyBorder="1" applyAlignment="1">
      <alignment vertical="center"/>
    </xf>
    <xf numFmtId="0" fontId="13" fillId="0" borderId="123" xfId="1" applyFont="1" applyBorder="1" applyAlignment="1">
      <alignment horizontal="center" vertical="center"/>
    </xf>
    <xf numFmtId="0" fontId="13" fillId="0" borderId="107" xfId="1" applyFont="1" applyBorder="1" applyAlignment="1">
      <alignment vertical="center"/>
    </xf>
    <xf numFmtId="0" fontId="13" fillId="0" borderId="108" xfId="1" applyFont="1" applyBorder="1" applyAlignment="1">
      <alignment horizontal="center" vertical="center"/>
    </xf>
    <xf numFmtId="178" fontId="13" fillId="0" borderId="88" xfId="1" applyNumberFormat="1" applyFont="1" applyBorder="1" applyAlignment="1">
      <alignment vertical="center"/>
    </xf>
    <xf numFmtId="183" fontId="13" fillId="0" borderId="109" xfId="1" applyNumberFormat="1" applyFont="1" applyBorder="1"/>
    <xf numFmtId="0" fontId="13" fillId="0" borderId="116" xfId="1" applyFont="1" applyBorder="1" applyAlignment="1">
      <alignment vertical="center"/>
    </xf>
    <xf numFmtId="0" fontId="13" fillId="0" borderId="117" xfId="1" applyFont="1" applyBorder="1" applyAlignment="1">
      <alignment horizontal="center" vertical="center" shrinkToFit="1"/>
    </xf>
    <xf numFmtId="178" fontId="13" fillId="0" borderId="118" xfId="1" applyNumberFormat="1" applyFont="1" applyBorder="1" applyAlignment="1">
      <alignment vertical="center"/>
    </xf>
    <xf numFmtId="178" fontId="13" fillId="0" borderId="117" xfId="1" applyNumberFormat="1" applyFont="1" applyBorder="1" applyAlignment="1">
      <alignment vertical="center"/>
    </xf>
    <xf numFmtId="183" fontId="13" fillId="0" borderId="119" xfId="1" applyNumberFormat="1" applyFont="1" applyBorder="1" applyAlignment="1">
      <alignment vertical="center"/>
    </xf>
    <xf numFmtId="0" fontId="13" fillId="0" borderId="107" xfId="1" applyFont="1" applyBorder="1" applyAlignment="1">
      <alignment vertical="top"/>
    </xf>
    <xf numFmtId="0" fontId="13" fillId="0" borderId="254" xfId="1" applyFont="1" applyBorder="1" applyAlignment="1">
      <alignment vertical="center"/>
    </xf>
    <xf numFmtId="0" fontId="13" fillId="0" borderId="48" xfId="1" applyFont="1" applyBorder="1" applyAlignment="1">
      <alignment horizontal="centerContinuous" vertical="center"/>
    </xf>
    <xf numFmtId="0" fontId="13" fillId="0" borderId="91" xfId="1" applyFont="1" applyBorder="1" applyAlignment="1">
      <alignment vertical="top"/>
    </xf>
    <xf numFmtId="0" fontId="13" fillId="0" borderId="105" xfId="1" applyFont="1" applyBorder="1" applyAlignment="1">
      <alignment horizontal="center" vertical="center" shrinkToFit="1"/>
    </xf>
    <xf numFmtId="178" fontId="13" fillId="0" borderId="105" xfId="1" applyNumberFormat="1" applyFont="1" applyBorder="1" applyAlignment="1">
      <alignment vertical="center"/>
    </xf>
    <xf numFmtId="0" fontId="13" fillId="0" borderId="31" xfId="1" applyFont="1" applyBorder="1" applyAlignment="1">
      <alignment horizontal="center" vertical="center"/>
    </xf>
    <xf numFmtId="183" fontId="13" fillId="0" borderId="122" xfId="1" applyNumberFormat="1" applyFont="1" applyBorder="1" applyAlignment="1">
      <alignment vertical="center"/>
    </xf>
    <xf numFmtId="183" fontId="13" fillId="0" borderId="124" xfId="1" applyNumberFormat="1" applyFont="1" applyBorder="1" applyAlignment="1">
      <alignment vertical="center"/>
    </xf>
    <xf numFmtId="183" fontId="13" fillId="0" borderId="124" xfId="1" applyNumberFormat="1" applyFont="1" applyBorder="1"/>
    <xf numFmtId="0" fontId="13" fillId="0" borderId="31" xfId="1" applyFont="1" applyBorder="1" applyAlignment="1">
      <alignment horizontal="center" vertical="top"/>
    </xf>
    <xf numFmtId="0" fontId="13" fillId="0" borderId="48" xfId="1" applyFont="1" applyBorder="1" applyAlignment="1">
      <alignment horizontal="center"/>
    </xf>
    <xf numFmtId="0" fontId="13" fillId="0" borderId="0" xfId="1" applyFont="1" applyAlignment="1">
      <alignment horizontal="right" vertical="center" shrinkToFit="1"/>
    </xf>
    <xf numFmtId="178" fontId="13" fillId="0" borderId="0" xfId="1" applyNumberFormat="1" applyFont="1" applyAlignment="1">
      <alignment vertical="center"/>
    </xf>
    <xf numFmtId="178" fontId="34" fillId="0" borderId="0" xfId="1" applyNumberFormat="1" applyFont="1" applyAlignment="1">
      <alignment vertical="center"/>
    </xf>
    <xf numFmtId="184" fontId="13" fillId="0" borderId="0" xfId="1" applyNumberFormat="1" applyFont="1" applyAlignment="1">
      <alignment vertical="center"/>
    </xf>
    <xf numFmtId="0" fontId="33" fillId="0" borderId="0" xfId="1" applyFont="1"/>
    <xf numFmtId="0" fontId="13" fillId="0" borderId="0" xfId="1" applyFont="1" applyAlignment="1">
      <alignment horizontal="right"/>
    </xf>
    <xf numFmtId="1" fontId="13" fillId="0" borderId="0" xfId="1" applyNumberFormat="1" applyFont="1"/>
    <xf numFmtId="180" fontId="13" fillId="0" borderId="0" xfId="1" applyNumberFormat="1" applyFont="1" applyAlignment="1">
      <alignment horizontal="right"/>
    </xf>
    <xf numFmtId="0" fontId="40" fillId="0" borderId="0" xfId="1" applyFont="1" applyAlignment="1">
      <alignment vertical="center"/>
    </xf>
    <xf numFmtId="0" fontId="16" fillId="0" borderId="0" xfId="1" applyFont="1"/>
    <xf numFmtId="0" fontId="31" fillId="0" borderId="0" xfId="1" applyFont="1" applyAlignment="1">
      <alignment vertical="top" wrapText="1"/>
    </xf>
    <xf numFmtId="0" fontId="35" fillId="0" borderId="0" xfId="1" applyFont="1" applyAlignment="1">
      <alignment vertical="center" wrapText="1"/>
    </xf>
    <xf numFmtId="0" fontId="17" fillId="0" borderId="0" xfId="1" applyFont="1" applyAlignment="1">
      <alignment vertical="center" wrapText="1"/>
    </xf>
    <xf numFmtId="0" fontId="36" fillId="0" borderId="0" xfId="1" applyFont="1" applyAlignment="1">
      <alignment vertical="center"/>
    </xf>
    <xf numFmtId="0" fontId="37" fillId="0" borderId="0" xfId="1" applyFont="1" applyAlignment="1">
      <alignment vertical="center"/>
    </xf>
    <xf numFmtId="49" fontId="31" fillId="0" borderId="0" xfId="1" applyNumberFormat="1" applyFont="1" applyAlignment="1">
      <alignment vertical="top"/>
    </xf>
    <xf numFmtId="49" fontId="36" fillId="0" borderId="0" xfId="1" applyNumberFormat="1" applyFont="1" applyAlignment="1">
      <alignment vertical="center"/>
    </xf>
    <xf numFmtId="49" fontId="37" fillId="0" borderId="0" xfId="1" applyNumberFormat="1" applyFont="1" applyAlignment="1">
      <alignment vertical="center"/>
    </xf>
    <xf numFmtId="0" fontId="37" fillId="0" borderId="0" xfId="1" applyFont="1" applyAlignment="1">
      <alignment vertical="center" wrapText="1"/>
    </xf>
    <xf numFmtId="0" fontId="17" fillId="0" borderId="128" xfId="1" applyFont="1" applyBorder="1" applyAlignment="1">
      <alignment horizontal="distributed" vertical="center" wrapText="1" justifyLastLine="1"/>
    </xf>
    <xf numFmtId="0" fontId="17" fillId="0" borderId="74" xfId="1" applyFont="1" applyBorder="1" applyAlignment="1">
      <alignment horizontal="right" vertical="center" wrapText="1"/>
    </xf>
    <xf numFmtId="0" fontId="17" fillId="0" borderId="90" xfId="1" applyFont="1" applyBorder="1" applyAlignment="1">
      <alignment horizontal="left" vertical="center" wrapText="1"/>
    </xf>
    <xf numFmtId="0" fontId="17" fillId="0" borderId="91" xfId="1" applyFont="1" applyBorder="1" applyAlignment="1">
      <alignment horizontal="center" vertical="center" wrapText="1"/>
    </xf>
    <xf numFmtId="0" fontId="17" fillId="0" borderId="133" xfId="1" applyFont="1" applyBorder="1" applyAlignment="1">
      <alignment horizontal="center" vertical="center" wrapText="1"/>
    </xf>
    <xf numFmtId="0" fontId="17" fillId="0" borderId="72" xfId="1" applyFont="1" applyBorder="1" applyAlignment="1">
      <alignment horizontal="center" vertical="center" wrapText="1"/>
    </xf>
    <xf numFmtId="0" fontId="17" fillId="0" borderId="71" xfId="1" applyFont="1" applyBorder="1" applyAlignment="1">
      <alignment horizontal="center" vertical="center" wrapText="1"/>
    </xf>
    <xf numFmtId="0" fontId="17" fillId="0" borderId="106" xfId="1" applyFont="1" applyBorder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0" fontId="17" fillId="0" borderId="134" xfId="1" applyFont="1" applyBorder="1" applyAlignment="1">
      <alignment horizontal="distributed" vertical="center" wrapText="1"/>
    </xf>
    <xf numFmtId="38" fontId="17" fillId="0" borderId="125" xfId="1" applyNumberFormat="1" applyFont="1" applyBorder="1" applyAlignment="1">
      <alignment vertical="center" wrapText="1"/>
    </xf>
    <xf numFmtId="38" fontId="17" fillId="0" borderId="75" xfId="1" applyNumberFormat="1" applyFont="1" applyBorder="1" applyAlignment="1">
      <alignment vertical="center" wrapText="1"/>
    </xf>
    <xf numFmtId="0" fontId="17" fillId="0" borderId="136" xfId="1" applyFont="1" applyBorder="1" applyAlignment="1">
      <alignment horizontal="distributed" vertical="center" wrapText="1"/>
    </xf>
    <xf numFmtId="38" fontId="17" fillId="0" borderId="77" xfId="1" applyNumberFormat="1" applyFont="1" applyBorder="1" applyAlignment="1">
      <alignment vertical="center" wrapText="1"/>
    </xf>
    <xf numFmtId="0" fontId="17" fillId="0" borderId="137" xfId="1" applyFont="1" applyBorder="1" applyAlignment="1">
      <alignment horizontal="distributed" vertical="center" wrapText="1"/>
    </xf>
    <xf numFmtId="38" fontId="17" fillId="0" borderId="138" xfId="1" applyNumberFormat="1" applyFont="1" applyBorder="1" applyAlignment="1">
      <alignment vertical="center" wrapText="1"/>
    </xf>
    <xf numFmtId="38" fontId="17" fillId="0" borderId="140" xfId="1" applyNumberFormat="1" applyFont="1" applyBorder="1" applyAlignment="1">
      <alignment vertical="center" wrapText="1"/>
    </xf>
    <xf numFmtId="0" fontId="17" fillId="0" borderId="141" xfId="1" applyFont="1" applyBorder="1" applyAlignment="1">
      <alignment horizontal="distributed" vertical="center" wrapText="1"/>
    </xf>
    <xf numFmtId="38" fontId="17" fillId="0" borderId="142" xfId="1" applyNumberFormat="1" applyFont="1" applyBorder="1" applyAlignment="1">
      <alignment vertical="center" wrapText="1"/>
    </xf>
    <xf numFmtId="38" fontId="17" fillId="0" borderId="144" xfId="1" applyNumberFormat="1" applyFont="1" applyBorder="1" applyAlignment="1">
      <alignment vertical="center" wrapText="1"/>
    </xf>
    <xf numFmtId="0" fontId="17" fillId="0" borderId="0" xfId="1" applyFont="1" applyAlignment="1">
      <alignment horizontal="distributed" vertical="center" wrapText="1"/>
    </xf>
    <xf numFmtId="38" fontId="17" fillId="0" borderId="0" xfId="1" applyNumberFormat="1" applyFont="1" applyAlignment="1">
      <alignment vertical="center" wrapText="1"/>
    </xf>
    <xf numFmtId="38" fontId="17" fillId="0" borderId="0" xfId="1" applyNumberFormat="1" applyFont="1" applyAlignment="1">
      <alignment horizontal="center" vertical="center" wrapText="1"/>
    </xf>
    <xf numFmtId="38" fontId="17" fillId="0" borderId="107" xfId="1" applyNumberFormat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185" fontId="17" fillId="0" borderId="0" xfId="1" applyNumberFormat="1" applyFont="1" applyAlignment="1">
      <alignment vertical="center" wrapText="1"/>
    </xf>
    <xf numFmtId="0" fontId="17" fillId="0" borderId="147" xfId="1" applyFont="1" applyBorder="1" applyAlignment="1">
      <alignment horizontal="distributed" vertical="center" wrapText="1" justifyLastLine="1"/>
    </xf>
    <xf numFmtId="0" fontId="17" fillId="0" borderId="147" xfId="1" applyFont="1" applyBorder="1" applyAlignment="1">
      <alignment horizontal="right" vertical="center" wrapText="1"/>
    </xf>
    <xf numFmtId="185" fontId="17" fillId="0" borderId="133" xfId="1" applyNumberFormat="1" applyFont="1" applyBorder="1" applyAlignment="1">
      <alignment horizontal="center" vertical="center" wrapText="1"/>
    </xf>
    <xf numFmtId="185" fontId="17" fillId="0" borderId="0" xfId="1" applyNumberFormat="1" applyFont="1" applyAlignment="1">
      <alignment horizontal="center" vertical="center" wrapText="1"/>
    </xf>
    <xf numFmtId="0" fontId="17" fillId="0" borderId="47" xfId="1" applyFont="1" applyBorder="1" applyAlignment="1">
      <alignment horizontal="distributed" vertical="center" wrapText="1"/>
    </xf>
    <xf numFmtId="0" fontId="17" fillId="0" borderId="153" xfId="1" applyFont="1" applyBorder="1" applyAlignment="1">
      <alignment horizontal="distributed" vertical="center" wrapText="1"/>
    </xf>
    <xf numFmtId="38" fontId="17" fillId="0" borderId="68" xfId="1" applyNumberFormat="1" applyFont="1" applyBorder="1" applyAlignment="1">
      <alignment vertical="center" wrapText="1"/>
    </xf>
    <xf numFmtId="0" fontId="17" fillId="0" borderId="154" xfId="1" applyFont="1" applyBorder="1" applyAlignment="1">
      <alignment horizontal="distributed" vertical="center" wrapText="1"/>
    </xf>
    <xf numFmtId="0" fontId="17" fillId="0" borderId="155" xfId="1" applyFont="1" applyBorder="1" applyAlignment="1">
      <alignment horizontal="center" vertical="center" wrapText="1"/>
    </xf>
    <xf numFmtId="0" fontId="17" fillId="0" borderId="156" xfId="1" applyFont="1" applyBorder="1" applyAlignment="1">
      <alignment horizontal="center" vertical="center" wrapText="1"/>
    </xf>
    <xf numFmtId="185" fontId="17" fillId="0" borderId="156" xfId="1" applyNumberFormat="1" applyFont="1" applyBorder="1" applyAlignment="1">
      <alignment horizontal="center" vertical="center" wrapText="1"/>
    </xf>
    <xf numFmtId="0" fontId="17" fillId="0" borderId="157" xfId="1" applyFont="1" applyBorder="1" applyAlignment="1">
      <alignment horizontal="center" vertical="center" wrapText="1"/>
    </xf>
    <xf numFmtId="0" fontId="17" fillId="0" borderId="158" xfId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185" fontId="19" fillId="0" borderId="0" xfId="1" applyNumberFormat="1" applyFont="1" applyAlignment="1">
      <alignment vertical="center" wrapText="1"/>
    </xf>
    <xf numFmtId="0" fontId="35" fillId="0" borderId="0" xfId="1" applyFont="1"/>
    <xf numFmtId="0" fontId="17" fillId="0" borderId="0" xfId="1" applyFont="1"/>
    <xf numFmtId="0" fontId="16" fillId="0" borderId="0" xfId="1" applyFont="1" applyAlignment="1">
      <alignment vertical="top"/>
    </xf>
    <xf numFmtId="0" fontId="17" fillId="0" borderId="0" xfId="1" applyFont="1" applyAlignment="1">
      <alignment horizontal="center" vertical="center"/>
    </xf>
    <xf numFmtId="0" fontId="17" fillId="0" borderId="162" xfId="1" applyFont="1" applyBorder="1" applyAlignment="1">
      <alignment horizontal="distributed" vertical="center" wrapText="1" justifyLastLine="1"/>
    </xf>
    <xf numFmtId="0" fontId="17" fillId="0" borderId="162" xfId="1" applyFont="1" applyBorder="1" applyAlignment="1">
      <alignment horizontal="center" vertical="center" wrapText="1" shrinkToFit="1"/>
    </xf>
    <xf numFmtId="0" fontId="17" fillId="0" borderId="163" xfId="1" applyFont="1" applyBorder="1" applyAlignment="1">
      <alignment horizontal="distributed" vertical="center" wrapText="1" justifyLastLine="1"/>
    </xf>
    <xf numFmtId="0" fontId="17" fillId="0" borderId="68" xfId="1" applyFont="1" applyBorder="1" applyAlignment="1">
      <alignment horizontal="center"/>
    </xf>
    <xf numFmtId="0" fontId="17" fillId="0" borderId="88" xfId="1" applyFont="1" applyBorder="1" applyAlignment="1">
      <alignment horizontal="center" vertical="center"/>
    </xf>
    <xf numFmtId="183" fontId="17" fillId="0" borderId="108" xfId="1" applyNumberFormat="1" applyFont="1" applyBorder="1" applyAlignment="1">
      <alignment horizontal="right" vertical="center"/>
    </xf>
    <xf numFmtId="183" fontId="17" fillId="0" borderId="75" xfId="1" applyNumberFormat="1" applyFont="1" applyBorder="1" applyAlignment="1">
      <alignment vertical="center"/>
    </xf>
    <xf numFmtId="183" fontId="17" fillId="0" borderId="109" xfId="1" applyNumberFormat="1" applyFont="1" applyBorder="1" applyAlignment="1">
      <alignment vertical="center"/>
    </xf>
    <xf numFmtId="187" fontId="17" fillId="0" borderId="0" xfId="1" applyNumberFormat="1" applyFont="1" applyAlignment="1">
      <alignment horizontal="right" vertical="center"/>
    </xf>
    <xf numFmtId="0" fontId="17" fillId="0" borderId="75" xfId="1" applyFont="1" applyBorder="1" applyAlignment="1">
      <alignment horizontal="center" vertical="top"/>
    </xf>
    <xf numFmtId="0" fontId="17" fillId="0" borderId="9" xfId="1" applyFont="1" applyBorder="1" applyAlignment="1">
      <alignment horizontal="center" vertical="center" shrinkToFit="1"/>
    </xf>
    <xf numFmtId="183" fontId="17" fillId="0" borderId="110" xfId="1" applyNumberFormat="1" applyFont="1" applyBorder="1" applyAlignment="1">
      <alignment horizontal="right" vertical="center"/>
    </xf>
    <xf numFmtId="183" fontId="17" fillId="0" borderId="77" xfId="1" applyNumberFormat="1" applyFont="1" applyBorder="1" applyAlignment="1">
      <alignment vertical="center"/>
    </xf>
    <xf numFmtId="183" fontId="17" fillId="0" borderId="111" xfId="1" applyNumberFormat="1" applyFont="1" applyBorder="1" applyAlignment="1">
      <alignment vertical="center"/>
    </xf>
    <xf numFmtId="183" fontId="17" fillId="0" borderId="117" xfId="1" applyNumberFormat="1" applyFont="1" applyBorder="1" applyAlignment="1">
      <alignment horizontal="right" vertical="center"/>
    </xf>
    <xf numFmtId="183" fontId="17" fillId="0" borderId="164" xfId="1" applyNumberFormat="1" applyFont="1" applyBorder="1" applyAlignment="1">
      <alignment vertical="center"/>
    </xf>
    <xf numFmtId="183" fontId="17" fillId="0" borderId="165" xfId="1" applyNumberFormat="1" applyFont="1" applyBorder="1" applyAlignment="1">
      <alignment vertical="center"/>
    </xf>
    <xf numFmtId="183" fontId="17" fillId="0" borderId="43" xfId="1" applyNumberFormat="1" applyFont="1" applyBorder="1" applyAlignment="1">
      <alignment vertical="center"/>
    </xf>
    <xf numFmtId="183" fontId="17" fillId="0" borderId="166" xfId="1" applyNumberFormat="1" applyFont="1" applyBorder="1" applyAlignment="1">
      <alignment vertical="center"/>
    </xf>
    <xf numFmtId="183" fontId="17" fillId="0" borderId="167" xfId="1" applyNumberFormat="1" applyFont="1" applyBorder="1" applyAlignment="1">
      <alignment vertical="center"/>
    </xf>
    <xf numFmtId="0" fontId="17" fillId="0" borderId="166" xfId="1" applyFont="1" applyBorder="1" applyAlignment="1">
      <alignment horizontal="centerContinuous" vertical="center"/>
    </xf>
    <xf numFmtId="0" fontId="17" fillId="0" borderId="40" xfId="1" applyFont="1" applyBorder="1" applyAlignment="1">
      <alignment horizontal="centerContinuous"/>
    </xf>
    <xf numFmtId="188" fontId="17" fillId="0" borderId="110" xfId="1" applyNumberFormat="1" applyFont="1" applyBorder="1" applyAlignment="1">
      <alignment horizontal="right" vertical="center"/>
    </xf>
    <xf numFmtId="183" fontId="17" fillId="0" borderId="42" xfId="1" applyNumberFormat="1" applyFont="1" applyBorder="1" applyAlignment="1">
      <alignment vertical="center"/>
    </xf>
    <xf numFmtId="183" fontId="17" fillId="0" borderId="72" xfId="1" applyNumberFormat="1" applyFont="1" applyBorder="1" applyAlignment="1">
      <alignment vertical="center"/>
    </xf>
    <xf numFmtId="183" fontId="17" fillId="0" borderId="106" xfId="1" applyNumberFormat="1" applyFont="1" applyBorder="1" applyAlignment="1">
      <alignment vertical="center"/>
    </xf>
    <xf numFmtId="183" fontId="17" fillId="0" borderId="121" xfId="1" applyNumberFormat="1" applyFont="1" applyBorder="1" applyAlignment="1">
      <alignment vertical="center"/>
    </xf>
    <xf numFmtId="183" fontId="17" fillId="0" borderId="110" xfId="1" applyNumberFormat="1" applyFont="1" applyBorder="1" applyAlignment="1">
      <alignment vertical="center"/>
    </xf>
    <xf numFmtId="183" fontId="17" fillId="0" borderId="117" xfId="1" applyNumberFormat="1" applyFont="1" applyBorder="1" applyAlignment="1">
      <alignment vertical="center"/>
    </xf>
    <xf numFmtId="183" fontId="17" fillId="0" borderId="168" xfId="1" applyNumberFormat="1" applyFont="1" applyBorder="1" applyAlignment="1">
      <alignment vertical="center"/>
    </xf>
    <xf numFmtId="183" fontId="17" fillId="0" borderId="162" xfId="1" applyNumberFormat="1" applyFont="1" applyBorder="1" applyAlignment="1">
      <alignment horizontal="right" vertical="center"/>
    </xf>
    <xf numFmtId="183" fontId="17" fillId="0" borderId="161" xfId="1" applyNumberFormat="1" applyFont="1" applyBorder="1" applyAlignment="1">
      <alignment horizontal="right" vertical="center"/>
    </xf>
    <xf numFmtId="183" fontId="17" fillId="0" borderId="163" xfId="1" applyNumberFormat="1" applyFont="1" applyBorder="1" applyAlignment="1">
      <alignment horizontal="right" vertical="center"/>
    </xf>
    <xf numFmtId="38" fontId="17" fillId="0" borderId="0" xfId="1" applyNumberFormat="1" applyFont="1"/>
    <xf numFmtId="0" fontId="35" fillId="4" borderId="61" xfId="1" applyFont="1" applyFill="1" applyBorder="1" applyAlignment="1">
      <alignment vertical="center"/>
    </xf>
    <xf numFmtId="0" fontId="35" fillId="4" borderId="62" xfId="1" applyFont="1" applyFill="1" applyBorder="1" applyAlignment="1">
      <alignment vertical="center"/>
    </xf>
    <xf numFmtId="0" fontId="17" fillId="4" borderId="62" xfId="1" applyFont="1" applyFill="1" applyBorder="1" applyAlignment="1">
      <alignment vertical="center"/>
    </xf>
    <xf numFmtId="0" fontId="17" fillId="4" borderId="67" xfId="1" applyFont="1" applyFill="1" applyBorder="1" applyAlignment="1">
      <alignment vertical="center"/>
    </xf>
    <xf numFmtId="0" fontId="17" fillId="4" borderId="0" xfId="1" applyFont="1" applyFill="1" applyAlignment="1">
      <alignment vertical="center"/>
    </xf>
    <xf numFmtId="0" fontId="16" fillId="4" borderId="31" xfId="1" applyFont="1" applyFill="1" applyBorder="1" applyAlignment="1">
      <alignment vertical="top"/>
    </xf>
    <xf numFmtId="0" fontId="35" fillId="4" borderId="0" xfId="1" applyFont="1" applyFill="1" applyAlignment="1">
      <alignment vertical="center"/>
    </xf>
    <xf numFmtId="0" fontId="17" fillId="4" borderId="129" xfId="1" applyFont="1" applyFill="1" applyBorder="1" applyAlignment="1">
      <alignment horizontal="distributed" vertical="center" justifyLastLine="1"/>
    </xf>
    <xf numFmtId="0" fontId="17" fillId="4" borderId="162" xfId="1" applyFont="1" applyFill="1" applyBorder="1" applyAlignment="1">
      <alignment horizontal="center" vertical="center" wrapText="1" justifyLastLine="1"/>
    </xf>
    <xf numFmtId="0" fontId="17" fillId="4" borderId="163" xfId="1" applyFont="1" applyFill="1" applyBorder="1" applyAlignment="1">
      <alignment horizontal="center" vertical="center" wrapText="1" justifyLastLine="1"/>
    </xf>
    <xf numFmtId="0" fontId="17" fillId="4" borderId="13" xfId="1" applyFont="1" applyFill="1" applyBorder="1" applyAlignment="1">
      <alignment horizontal="distributed" vertical="center" justifyLastLine="1"/>
    </xf>
    <xf numFmtId="38" fontId="17" fillId="4" borderId="108" xfId="4" applyFont="1" applyFill="1" applyBorder="1" applyAlignment="1">
      <alignment horizontal="right" vertical="center"/>
    </xf>
    <xf numFmtId="38" fontId="17" fillId="4" borderId="42" xfId="4" applyFont="1" applyFill="1" applyBorder="1" applyAlignment="1">
      <alignment horizontal="right" vertical="center"/>
    </xf>
    <xf numFmtId="202" fontId="17" fillId="4" borderId="108" xfId="4" applyNumberFormat="1" applyFont="1" applyFill="1" applyBorder="1" applyAlignment="1">
      <alignment horizontal="right" vertical="center"/>
    </xf>
    <xf numFmtId="198" fontId="17" fillId="4" borderId="109" xfId="1" applyNumberFormat="1" applyFont="1" applyFill="1" applyBorder="1" applyAlignment="1">
      <alignment horizontal="right" vertical="center"/>
    </xf>
    <xf numFmtId="0" fontId="17" fillId="4" borderId="0" xfId="1" applyFont="1" applyFill="1" applyAlignment="1">
      <alignment horizontal="center" vertical="center"/>
    </xf>
    <xf numFmtId="184" fontId="17" fillId="4" borderId="0" xfId="1" applyNumberFormat="1" applyFont="1" applyFill="1" applyAlignment="1">
      <alignment vertical="center"/>
    </xf>
    <xf numFmtId="0" fontId="17" fillId="4" borderId="8" xfId="1" applyFont="1" applyFill="1" applyBorder="1" applyAlignment="1">
      <alignment horizontal="distributed" vertical="center" justifyLastLine="1"/>
    </xf>
    <xf numFmtId="38" fontId="17" fillId="4" borderId="110" xfId="4" applyFont="1" applyFill="1" applyBorder="1" applyAlignment="1">
      <alignment horizontal="right" vertical="center"/>
    </xf>
    <xf numFmtId="202" fontId="17" fillId="4" borderId="110" xfId="4" applyNumberFormat="1" applyFont="1" applyFill="1" applyBorder="1" applyAlignment="1">
      <alignment horizontal="right" vertical="center"/>
    </xf>
    <xf numFmtId="198" fontId="17" fillId="4" borderId="111" xfId="1" applyNumberFormat="1" applyFont="1" applyFill="1" applyBorder="1" applyAlignment="1">
      <alignment horizontal="right" vertical="center"/>
    </xf>
    <xf numFmtId="0" fontId="17" fillId="4" borderId="170" xfId="1" applyFont="1" applyFill="1" applyBorder="1" applyAlignment="1">
      <alignment horizontal="distributed" vertical="center" justifyLastLine="1"/>
    </xf>
    <xf numFmtId="38" fontId="17" fillId="4" borderId="117" xfId="4" applyFont="1" applyFill="1" applyBorder="1" applyAlignment="1">
      <alignment horizontal="right" vertical="center"/>
    </xf>
    <xf numFmtId="202" fontId="17" fillId="4" borderId="117" xfId="4" applyNumberFormat="1" applyFont="1" applyFill="1" applyBorder="1" applyAlignment="1">
      <alignment horizontal="right" vertical="center"/>
    </xf>
    <xf numFmtId="198" fontId="17" fillId="4" borderId="165" xfId="1" applyNumberFormat="1" applyFont="1" applyFill="1" applyBorder="1" applyAlignment="1">
      <alignment horizontal="right" vertical="center"/>
    </xf>
    <xf numFmtId="0" fontId="17" fillId="4" borderId="171" xfId="1" applyFont="1" applyFill="1" applyBorder="1" applyAlignment="1">
      <alignment horizontal="center" vertical="center"/>
    </xf>
    <xf numFmtId="202" fontId="17" fillId="4" borderId="43" xfId="4" applyNumberFormat="1" applyFont="1" applyFill="1" applyBorder="1" applyAlignment="1">
      <alignment horizontal="right" vertical="center"/>
    </xf>
    <xf numFmtId="198" fontId="17" fillId="4" borderId="167" xfId="1" applyNumberFormat="1" applyFont="1" applyFill="1" applyBorder="1" applyAlignment="1">
      <alignment horizontal="right" vertical="center"/>
    </xf>
    <xf numFmtId="0" fontId="17" fillId="4" borderId="5" xfId="1" applyFont="1" applyFill="1" applyBorder="1" applyAlignment="1">
      <alignment horizontal="distributed" vertical="center" justifyLastLine="1"/>
    </xf>
    <xf numFmtId="38" fontId="17" fillId="4" borderId="123" xfId="4" applyFont="1" applyFill="1" applyBorder="1" applyAlignment="1">
      <alignment horizontal="center" vertical="center"/>
    </xf>
    <xf numFmtId="202" fontId="17" fillId="4" borderId="123" xfId="4" applyNumberFormat="1" applyFont="1" applyFill="1" applyBorder="1" applyAlignment="1">
      <alignment horizontal="center" vertical="center"/>
    </xf>
    <xf numFmtId="198" fontId="17" fillId="4" borderId="124" xfId="4" applyNumberFormat="1" applyFont="1" applyFill="1" applyBorder="1" applyAlignment="1">
      <alignment horizontal="center" vertical="center"/>
    </xf>
    <xf numFmtId="38" fontId="17" fillId="4" borderId="110" xfId="4" applyFont="1" applyFill="1" applyBorder="1" applyAlignment="1">
      <alignment horizontal="center" vertical="center"/>
    </xf>
    <xf numFmtId="202" fontId="17" fillId="4" borderId="110" xfId="4" applyNumberFormat="1" applyFont="1" applyFill="1" applyBorder="1" applyAlignment="1">
      <alignment horizontal="center" vertical="center"/>
    </xf>
    <xf numFmtId="198" fontId="17" fillId="4" borderId="111" xfId="4" applyNumberFormat="1" applyFont="1" applyFill="1" applyBorder="1" applyAlignment="1">
      <alignment horizontal="center" vertical="center"/>
    </xf>
    <xf numFmtId="0" fontId="17" fillId="4" borderId="173" xfId="1" applyFont="1" applyFill="1" applyBorder="1" applyAlignment="1">
      <alignment horizontal="center" vertical="center"/>
    </xf>
    <xf numFmtId="202" fontId="17" fillId="4" borderId="42" xfId="4" applyNumberFormat="1" applyFont="1" applyFill="1" applyBorder="1" applyAlignment="1">
      <alignment horizontal="right" vertical="center"/>
    </xf>
    <xf numFmtId="198" fontId="17" fillId="4" borderId="174" xfId="1" applyNumberFormat="1" applyFont="1" applyFill="1" applyBorder="1" applyAlignment="1">
      <alignment horizontal="right" vertical="center"/>
    </xf>
    <xf numFmtId="38" fontId="17" fillId="4" borderId="123" xfId="4" applyFont="1" applyFill="1" applyBorder="1" applyAlignment="1">
      <alignment horizontal="right" vertical="center"/>
    </xf>
    <xf numFmtId="38" fontId="17" fillId="4" borderId="172" xfId="4" applyFont="1" applyFill="1" applyBorder="1" applyAlignment="1">
      <alignment horizontal="right" vertical="center"/>
    </xf>
    <xf numFmtId="202" fontId="17" fillId="4" borderId="123" xfId="4" applyNumberFormat="1" applyFont="1" applyFill="1" applyBorder="1" applyAlignment="1">
      <alignment horizontal="right" vertical="center"/>
    </xf>
    <xf numFmtId="198" fontId="17" fillId="4" borderId="124" xfId="1" applyNumberFormat="1" applyFont="1" applyFill="1" applyBorder="1" applyAlignment="1">
      <alignment horizontal="right" vertical="center"/>
    </xf>
    <xf numFmtId="38" fontId="17" fillId="4" borderId="117" xfId="4" applyFont="1" applyFill="1" applyBorder="1" applyAlignment="1">
      <alignment horizontal="center" vertical="center"/>
    </xf>
    <xf numFmtId="202" fontId="17" fillId="4" borderId="117" xfId="4" applyNumberFormat="1" applyFont="1" applyFill="1" applyBorder="1" applyAlignment="1">
      <alignment horizontal="center" vertical="center"/>
    </xf>
    <xf numFmtId="198" fontId="17" fillId="4" borderId="165" xfId="4" applyNumberFormat="1" applyFont="1" applyFill="1" applyBorder="1" applyAlignment="1">
      <alignment horizontal="center" vertical="center"/>
    </xf>
    <xf numFmtId="38" fontId="17" fillId="4" borderId="43" xfId="4" applyFont="1" applyFill="1" applyBorder="1" applyAlignment="1">
      <alignment horizontal="right" vertical="center"/>
    </xf>
    <xf numFmtId="38" fontId="17" fillId="4" borderId="108" xfId="4" applyFont="1" applyFill="1" applyBorder="1" applyAlignment="1">
      <alignment horizontal="center" vertical="center"/>
    </xf>
    <xf numFmtId="202" fontId="17" fillId="4" borderId="108" xfId="4" applyNumberFormat="1" applyFont="1" applyFill="1" applyBorder="1" applyAlignment="1">
      <alignment horizontal="center" vertical="center"/>
    </xf>
    <xf numFmtId="198" fontId="17" fillId="4" borderId="109" xfId="4" applyNumberFormat="1" applyFont="1" applyFill="1" applyBorder="1" applyAlignment="1">
      <alignment horizontal="center" vertical="center"/>
    </xf>
    <xf numFmtId="198" fontId="17" fillId="4" borderId="111" xfId="4" applyNumberFormat="1" applyFont="1" applyFill="1" applyBorder="1" applyAlignment="1">
      <alignment horizontal="right" vertical="center"/>
    </xf>
    <xf numFmtId="38" fontId="39" fillId="4" borderId="110" xfId="4" applyFont="1" applyFill="1" applyBorder="1" applyAlignment="1">
      <alignment horizontal="right" vertical="center"/>
    </xf>
    <xf numFmtId="38" fontId="39" fillId="4" borderId="110" xfId="4" applyFont="1" applyFill="1" applyBorder="1" applyAlignment="1">
      <alignment horizontal="center" vertical="center"/>
    </xf>
    <xf numFmtId="198" fontId="17" fillId="4" borderId="111" xfId="1" applyNumberFormat="1" applyFont="1" applyFill="1" applyBorder="1" applyAlignment="1">
      <alignment horizontal="center" vertical="center"/>
    </xf>
    <xf numFmtId="38" fontId="39" fillId="4" borderId="117" xfId="4" applyFont="1" applyFill="1" applyBorder="1" applyAlignment="1">
      <alignment horizontal="right" vertical="center"/>
    </xf>
    <xf numFmtId="38" fontId="39" fillId="4" borderId="172" xfId="4" applyFont="1" applyFill="1" applyBorder="1" applyAlignment="1">
      <alignment horizontal="right" vertical="center"/>
    </xf>
    <xf numFmtId="38" fontId="17" fillId="4" borderId="176" xfId="4" applyFont="1" applyFill="1" applyBorder="1" applyAlignment="1">
      <alignment horizontal="right" vertical="center"/>
    </xf>
    <xf numFmtId="202" fontId="17" fillId="4" borderId="176" xfId="4" applyNumberFormat="1" applyFont="1" applyFill="1" applyBorder="1" applyAlignment="1">
      <alignment horizontal="right" vertical="center"/>
    </xf>
    <xf numFmtId="198" fontId="17" fillId="4" borderId="177" xfId="1" applyNumberFormat="1" applyFont="1" applyFill="1" applyBorder="1" applyAlignment="1">
      <alignment horizontal="right" vertical="center"/>
    </xf>
    <xf numFmtId="38" fontId="17" fillId="4" borderId="178" xfId="4" applyFont="1" applyFill="1" applyBorder="1" applyAlignment="1">
      <alignment horizontal="right" vertical="center"/>
    </xf>
    <xf numFmtId="202" fontId="17" fillId="4" borderId="178" xfId="4" applyNumberFormat="1" applyFont="1" applyFill="1" applyBorder="1" applyAlignment="1">
      <alignment horizontal="right" vertical="center"/>
    </xf>
    <xf numFmtId="198" fontId="17" fillId="4" borderId="158" xfId="1" applyNumberFormat="1" applyFont="1" applyFill="1" applyBorder="1" applyAlignment="1">
      <alignment horizontal="right" vertical="center"/>
    </xf>
    <xf numFmtId="38" fontId="17" fillId="4" borderId="179" xfId="4" applyFont="1" applyFill="1" applyBorder="1" applyAlignment="1">
      <alignment horizontal="right" vertical="center"/>
    </xf>
    <xf numFmtId="38" fontId="17" fillId="4" borderId="68" xfId="4" applyFont="1" applyFill="1" applyBorder="1" applyAlignment="1">
      <alignment horizontal="right" vertical="center"/>
    </xf>
    <xf numFmtId="38" fontId="17" fillId="4" borderId="180" xfId="4" applyFont="1" applyFill="1" applyBorder="1" applyAlignment="1">
      <alignment horizontal="right" vertical="center"/>
    </xf>
    <xf numFmtId="38" fontId="17" fillId="4" borderId="77" xfId="4" applyFont="1" applyFill="1" applyBorder="1" applyAlignment="1">
      <alignment horizontal="right" vertical="center"/>
    </xf>
    <xf numFmtId="38" fontId="17" fillId="4" borderId="181" xfId="4" applyFont="1" applyFill="1" applyBorder="1" applyAlignment="1">
      <alignment horizontal="right" vertical="center"/>
    </xf>
    <xf numFmtId="38" fontId="17" fillId="4" borderId="164" xfId="4" applyFont="1" applyFill="1" applyBorder="1" applyAlignment="1">
      <alignment horizontal="right" vertical="center"/>
    </xf>
    <xf numFmtId="38" fontId="17" fillId="4" borderId="182" xfId="4" applyFont="1" applyFill="1" applyBorder="1" applyAlignment="1">
      <alignment horizontal="right" vertical="center"/>
    </xf>
    <xf numFmtId="0" fontId="17" fillId="4" borderId="183" xfId="1" applyFont="1" applyFill="1" applyBorder="1" applyAlignment="1">
      <alignment horizontal="center" vertical="distributed" wrapText="1"/>
    </xf>
    <xf numFmtId="177" fontId="17" fillId="4" borderId="161" xfId="4" applyNumberFormat="1" applyFont="1" applyFill="1" applyBorder="1" applyAlignment="1">
      <alignment horizontal="right" vertical="center"/>
    </xf>
    <xf numFmtId="177" fontId="17" fillId="4" borderId="162" xfId="4" applyNumberFormat="1" applyFont="1" applyFill="1" applyBorder="1" applyAlignment="1">
      <alignment horizontal="right" vertical="center"/>
    </xf>
    <xf numFmtId="0" fontId="17" fillId="4" borderId="48" xfId="1" applyFont="1" applyFill="1" applyBorder="1" applyAlignment="1">
      <alignment vertical="center"/>
    </xf>
    <xf numFmtId="0" fontId="17" fillId="4" borderId="49" xfId="1" applyFont="1" applyFill="1" applyBorder="1" applyAlignment="1">
      <alignment vertical="center"/>
    </xf>
    <xf numFmtId="0" fontId="17" fillId="4" borderId="73" xfId="1" applyFont="1" applyFill="1" applyBorder="1" applyAlignment="1">
      <alignment vertical="center"/>
    </xf>
    <xf numFmtId="186" fontId="41" fillId="0" borderId="0" xfId="14" applyNumberFormat="1" applyFont="1">
      <alignment vertical="center"/>
    </xf>
    <xf numFmtId="186" fontId="12" fillId="0" borderId="0" xfId="14" applyNumberFormat="1" applyFont="1" applyAlignment="1">
      <alignment horizontal="center" vertical="center"/>
    </xf>
    <xf numFmtId="186" fontId="24" fillId="0" borderId="0" xfId="14" applyNumberFormat="1" applyFont="1" applyAlignment="1">
      <alignment horizontal="center" vertical="center"/>
    </xf>
    <xf numFmtId="0" fontId="1" fillId="0" borderId="0" xfId="14">
      <alignment vertical="center"/>
    </xf>
    <xf numFmtId="186" fontId="24" fillId="0" borderId="0" xfId="14" applyNumberFormat="1" applyFont="1">
      <alignment vertical="center"/>
    </xf>
    <xf numFmtId="186" fontId="12" fillId="0" borderId="81" xfId="14" applyNumberFormat="1" applyFont="1" applyBorder="1">
      <alignment vertical="center"/>
    </xf>
    <xf numFmtId="186" fontId="12" fillId="0" borderId="184" xfId="14" applyNumberFormat="1" applyFont="1" applyBorder="1">
      <alignment vertical="center"/>
    </xf>
    <xf numFmtId="186" fontId="41" fillId="0" borderId="0" xfId="14" applyNumberFormat="1" applyFont="1" applyAlignment="1">
      <alignment horizontal="center" vertical="center"/>
    </xf>
    <xf numFmtId="186" fontId="43" fillId="0" borderId="5" xfId="14" applyNumberFormat="1" applyFont="1" applyBorder="1" applyAlignment="1">
      <alignment horizontal="center" vertical="center"/>
    </xf>
    <xf numFmtId="186" fontId="43" fillId="0" borderId="185" xfId="14" applyNumberFormat="1" applyFont="1" applyBorder="1">
      <alignment vertical="center"/>
    </xf>
    <xf numFmtId="186" fontId="43" fillId="0" borderId="87" xfId="14" applyNumberFormat="1" applyFont="1" applyBorder="1">
      <alignment vertical="center"/>
    </xf>
    <xf numFmtId="186" fontId="43" fillId="0" borderId="82" xfId="14" applyNumberFormat="1" applyFont="1" applyBorder="1">
      <alignment vertical="center"/>
    </xf>
    <xf numFmtId="186" fontId="43" fillId="0" borderId="186" xfId="14" applyNumberFormat="1" applyFont="1" applyBorder="1">
      <alignment vertical="center"/>
    </xf>
    <xf numFmtId="186" fontId="43" fillId="0" borderId="0" xfId="14" applyNumberFormat="1" applyFont="1">
      <alignment vertical="center"/>
    </xf>
    <xf numFmtId="186" fontId="44" fillId="0" borderId="0" xfId="14" applyNumberFormat="1" applyFont="1">
      <alignment vertical="center"/>
    </xf>
    <xf numFmtId="186" fontId="43" fillId="0" borderId="8" xfId="14" applyNumberFormat="1" applyFont="1" applyBorder="1" applyAlignment="1">
      <alignment horizontal="center" vertical="center"/>
    </xf>
    <xf numFmtId="186" fontId="43" fillId="0" borderId="190" xfId="14" applyNumberFormat="1" applyFont="1" applyBorder="1">
      <alignment vertical="center"/>
    </xf>
    <xf numFmtId="186" fontId="43" fillId="0" borderId="32" xfId="14" applyNumberFormat="1" applyFont="1" applyBorder="1">
      <alignment vertical="center"/>
    </xf>
    <xf numFmtId="186" fontId="43" fillId="0" borderId="10" xfId="14" applyNumberFormat="1" applyFont="1" applyBorder="1">
      <alignment vertical="center"/>
    </xf>
    <xf numFmtId="186" fontId="43" fillId="0" borderId="191" xfId="14" applyNumberFormat="1" applyFont="1" applyBorder="1">
      <alignment vertical="center"/>
    </xf>
    <xf numFmtId="186" fontId="43" fillId="0" borderId="194" xfId="14" applyNumberFormat="1" applyFont="1" applyBorder="1">
      <alignment vertical="center"/>
    </xf>
    <xf numFmtId="201" fontId="43" fillId="0" borderId="0" xfId="14" applyNumberFormat="1" applyFont="1">
      <alignment vertical="center"/>
    </xf>
    <xf numFmtId="186" fontId="43" fillId="0" borderId="188" xfId="14" applyNumberFormat="1" applyFont="1" applyBorder="1">
      <alignment vertical="center"/>
    </xf>
    <xf numFmtId="186" fontId="43" fillId="0" borderId="89" xfId="14" applyNumberFormat="1" applyFont="1" applyBorder="1">
      <alignment vertical="center"/>
    </xf>
    <xf numFmtId="186" fontId="43" fillId="0" borderId="69" xfId="14" applyNumberFormat="1" applyFont="1" applyBorder="1">
      <alignment vertical="center"/>
    </xf>
    <xf numFmtId="186" fontId="43" fillId="0" borderId="196" xfId="14" applyNumberFormat="1" applyFont="1" applyBorder="1">
      <alignment vertical="center"/>
    </xf>
    <xf numFmtId="201" fontId="44" fillId="0" borderId="0" xfId="14" applyNumberFormat="1" applyFont="1">
      <alignment vertical="center"/>
    </xf>
    <xf numFmtId="186" fontId="43" fillId="0" borderId="192" xfId="14" applyNumberFormat="1" applyFont="1" applyBorder="1">
      <alignment vertical="center"/>
    </xf>
    <xf numFmtId="186" fontId="43" fillId="0" borderId="193" xfId="14" applyNumberFormat="1" applyFont="1" applyBorder="1">
      <alignment vertical="center"/>
    </xf>
    <xf numFmtId="186" fontId="43" fillId="0" borderId="195" xfId="14" applyNumberFormat="1" applyFont="1" applyBorder="1">
      <alignment vertical="center"/>
    </xf>
    <xf numFmtId="186" fontId="43" fillId="0" borderId="14" xfId="14" applyNumberFormat="1" applyFont="1" applyBorder="1" applyAlignment="1">
      <alignment horizontal="center" vertical="center"/>
    </xf>
    <xf numFmtId="186" fontId="43" fillId="0" borderId="197" xfId="14" applyNumberFormat="1" applyFont="1" applyBorder="1">
      <alignment vertical="center"/>
    </xf>
    <xf numFmtId="186" fontId="43" fillId="0" borderId="34" xfId="14" applyNumberFormat="1" applyFont="1" applyBorder="1">
      <alignment vertical="center"/>
    </xf>
    <xf numFmtId="186" fontId="43" fillId="0" borderId="16" xfId="14" applyNumberFormat="1" applyFont="1" applyBorder="1">
      <alignment vertical="center"/>
    </xf>
    <xf numFmtId="186" fontId="43" fillId="0" borderId="198" xfId="14" applyNumberFormat="1" applyFont="1" applyBorder="1">
      <alignment vertical="center"/>
    </xf>
    <xf numFmtId="186" fontId="43" fillId="0" borderId="12" xfId="14" applyNumberFormat="1" applyFont="1" applyBorder="1" applyAlignment="1">
      <alignment horizontal="center" vertical="center"/>
    </xf>
    <xf numFmtId="186" fontId="43" fillId="0" borderId="89" xfId="14" applyNumberFormat="1" applyFont="1" applyBorder="1" applyAlignment="1">
      <alignment horizontal="right" vertical="center"/>
    </xf>
    <xf numFmtId="186" fontId="43" fillId="0" borderId="32" xfId="14" applyNumberFormat="1" applyFont="1" applyBorder="1" applyAlignment="1">
      <alignment horizontal="right" vertical="center"/>
    </xf>
    <xf numFmtId="186" fontId="43" fillId="0" borderId="11" xfId="14" applyNumberFormat="1" applyFont="1" applyBorder="1" applyAlignment="1">
      <alignment horizontal="center" vertical="center"/>
    </xf>
    <xf numFmtId="186" fontId="43" fillId="0" borderId="193" xfId="14" applyNumberFormat="1" applyFont="1" applyBorder="1" applyAlignment="1">
      <alignment horizontal="right" vertical="center"/>
    </xf>
    <xf numFmtId="201" fontId="43" fillId="11" borderId="0" xfId="14" applyNumberFormat="1" applyFont="1" applyFill="1">
      <alignment vertical="center"/>
    </xf>
    <xf numFmtId="201" fontId="44" fillId="11" borderId="0" xfId="14" applyNumberFormat="1" applyFont="1" applyFill="1">
      <alignment vertical="center"/>
    </xf>
    <xf numFmtId="186" fontId="43" fillId="0" borderId="200" xfId="14" applyNumberFormat="1" applyFont="1" applyBorder="1">
      <alignment vertical="center"/>
    </xf>
    <xf numFmtId="186" fontId="43" fillId="0" borderId="199" xfId="14" applyNumberFormat="1" applyFont="1" applyBorder="1">
      <alignment vertical="center"/>
    </xf>
    <xf numFmtId="201" fontId="43" fillId="12" borderId="0" xfId="14" applyNumberFormat="1" applyFont="1" applyFill="1">
      <alignment vertical="center"/>
    </xf>
    <xf numFmtId="201" fontId="44" fillId="12" borderId="0" xfId="14" applyNumberFormat="1" applyFont="1" applyFill="1">
      <alignment vertical="center"/>
    </xf>
    <xf numFmtId="201" fontId="43" fillId="13" borderId="0" xfId="14" applyNumberFormat="1" applyFont="1" applyFill="1">
      <alignment vertical="center"/>
    </xf>
    <xf numFmtId="201" fontId="44" fillId="13" borderId="0" xfId="14" applyNumberFormat="1" applyFont="1" applyFill="1">
      <alignment vertical="center"/>
    </xf>
    <xf numFmtId="186" fontId="43" fillId="0" borderId="0" xfId="14" applyNumberFormat="1" applyFont="1" applyAlignment="1">
      <alignment horizontal="center" vertical="center"/>
    </xf>
    <xf numFmtId="186" fontId="41" fillId="0" borderId="61" xfId="14" applyNumberFormat="1" applyFont="1" applyBorder="1">
      <alignment vertical="center"/>
    </xf>
    <xf numFmtId="186" fontId="24" fillId="0" borderId="62" xfId="14" applyNumberFormat="1" applyFont="1" applyBorder="1">
      <alignment vertical="center"/>
    </xf>
    <xf numFmtId="186" fontId="24" fillId="14" borderId="67" xfId="14" applyNumberFormat="1" applyFont="1" applyFill="1" applyBorder="1">
      <alignment vertical="center"/>
    </xf>
    <xf numFmtId="186" fontId="41" fillId="0" borderId="31" xfId="14" applyNumberFormat="1" applyFont="1" applyBorder="1">
      <alignment vertical="center"/>
    </xf>
    <xf numFmtId="186" fontId="24" fillId="14" borderId="70" xfId="14" applyNumberFormat="1" applyFont="1" applyFill="1" applyBorder="1">
      <alignment vertical="center"/>
    </xf>
    <xf numFmtId="186" fontId="43" fillId="14" borderId="0" xfId="14" applyNumberFormat="1" applyFont="1" applyFill="1">
      <alignment vertical="center"/>
    </xf>
    <xf numFmtId="186" fontId="24" fillId="14" borderId="0" xfId="14" applyNumberFormat="1" applyFont="1" applyFill="1">
      <alignment vertical="center"/>
    </xf>
    <xf numFmtId="186" fontId="24" fillId="14" borderId="62" xfId="14" applyNumberFormat="1" applyFont="1" applyFill="1" applyBorder="1">
      <alignment vertical="center"/>
    </xf>
    <xf numFmtId="186" fontId="24" fillId="15" borderId="0" xfId="14" applyNumberFormat="1" applyFont="1" applyFill="1">
      <alignment vertical="center"/>
    </xf>
    <xf numFmtId="186" fontId="24" fillId="15" borderId="62" xfId="14" applyNumberFormat="1" applyFont="1" applyFill="1" applyBorder="1">
      <alignment vertical="center"/>
    </xf>
    <xf numFmtId="186" fontId="24" fillId="16" borderId="0" xfId="14" applyNumberFormat="1" applyFont="1" applyFill="1">
      <alignment vertical="center"/>
    </xf>
    <xf numFmtId="186" fontId="24" fillId="16" borderId="62" xfId="14" applyNumberFormat="1" applyFont="1" applyFill="1" applyBorder="1">
      <alignment vertical="center"/>
    </xf>
    <xf numFmtId="186" fontId="24" fillId="12" borderId="0" xfId="14" applyNumberFormat="1" applyFont="1" applyFill="1">
      <alignment vertical="center"/>
    </xf>
    <xf numFmtId="186" fontId="24" fillId="12" borderId="62" xfId="14" applyNumberFormat="1" applyFont="1" applyFill="1" applyBorder="1">
      <alignment vertical="center"/>
    </xf>
    <xf numFmtId="186" fontId="24" fillId="11" borderId="0" xfId="14" applyNumberFormat="1" applyFont="1" applyFill="1">
      <alignment vertical="center"/>
    </xf>
    <xf numFmtId="186" fontId="24" fillId="0" borderId="61" xfId="14" applyNumberFormat="1" applyFont="1" applyBorder="1">
      <alignment vertical="center"/>
    </xf>
    <xf numFmtId="186" fontId="24" fillId="11" borderId="62" xfId="14" applyNumberFormat="1" applyFont="1" applyFill="1" applyBorder="1">
      <alignment vertical="center"/>
    </xf>
    <xf numFmtId="186" fontId="24" fillId="0" borderId="31" xfId="14" applyNumberFormat="1" applyFont="1" applyBorder="1">
      <alignment vertical="center"/>
    </xf>
    <xf numFmtId="186" fontId="24" fillId="0" borderId="48" xfId="14" applyNumberFormat="1" applyFont="1" applyBorder="1">
      <alignment vertical="center"/>
    </xf>
    <xf numFmtId="186" fontId="24" fillId="11" borderId="49" xfId="14" applyNumberFormat="1" applyFont="1" applyFill="1" applyBorder="1">
      <alignment vertical="center"/>
    </xf>
    <xf numFmtId="186" fontId="24" fillId="14" borderId="73" xfId="14" applyNumberFormat="1" applyFont="1" applyFill="1" applyBorder="1">
      <alignment vertical="center"/>
    </xf>
    <xf numFmtId="186" fontId="24" fillId="0" borderId="0" xfId="14" applyNumberFormat="1" applyFont="1" applyAlignment="1">
      <alignment horizontal="left" vertical="center"/>
    </xf>
    <xf numFmtId="0" fontId="45" fillId="0" borderId="0" xfId="7" applyFont="1">
      <alignment vertical="center"/>
    </xf>
    <xf numFmtId="0" fontId="46" fillId="0" borderId="0" xfId="7" applyFont="1" applyAlignment="1">
      <alignment horizontal="distributed" vertical="center"/>
    </xf>
    <xf numFmtId="0" fontId="46" fillId="0" borderId="0" xfId="7" applyFont="1">
      <alignment vertical="center"/>
    </xf>
    <xf numFmtId="0" fontId="45" fillId="0" borderId="49" xfId="7" applyFont="1" applyBorder="1">
      <alignment vertical="center"/>
    </xf>
    <xf numFmtId="0" fontId="46" fillId="0" borderId="0" xfId="7" applyFont="1" applyAlignment="1">
      <alignment horizontal="right" vertical="center"/>
    </xf>
    <xf numFmtId="0" fontId="48" fillId="0" borderId="18" xfId="7" applyFont="1" applyBorder="1" applyAlignment="1">
      <alignment horizontal="center" vertical="center"/>
    </xf>
    <xf numFmtId="0" fontId="47" fillId="0" borderId="18" xfId="7" applyFont="1" applyBorder="1" applyAlignment="1">
      <alignment horizontal="center" vertical="center"/>
    </xf>
    <xf numFmtId="0" fontId="48" fillId="0" borderId="18" xfId="7" applyFont="1" applyBorder="1" applyAlignment="1">
      <alignment horizontal="center" vertical="center" shrinkToFit="1"/>
    </xf>
    <xf numFmtId="0" fontId="5" fillId="0" borderId="18" xfId="7" applyBorder="1" applyAlignment="1">
      <alignment horizontal="distributed" vertical="center"/>
    </xf>
    <xf numFmtId="0" fontId="46" fillId="0" borderId="18" xfId="7" applyFont="1" applyBorder="1" applyAlignment="1">
      <alignment horizontal="center" vertical="center"/>
    </xf>
    <xf numFmtId="190" fontId="5" fillId="0" borderId="18" xfId="7" applyNumberFormat="1" applyBorder="1">
      <alignment vertical="center"/>
    </xf>
    <xf numFmtId="191" fontId="5" fillId="0" borderId="18" xfId="7" applyNumberFormat="1" applyBorder="1">
      <alignment vertical="center"/>
    </xf>
    <xf numFmtId="191" fontId="5" fillId="0" borderId="27" xfId="7" applyNumberFormat="1" applyBorder="1">
      <alignment vertical="center"/>
    </xf>
    <xf numFmtId="191" fontId="5" fillId="0" borderId="18" xfId="7" applyNumberFormat="1" applyBorder="1" applyAlignment="1">
      <alignment horizontal="right" vertical="center"/>
    </xf>
    <xf numFmtId="0" fontId="50" fillId="0" borderId="18" xfId="7" applyFont="1" applyBorder="1" applyAlignment="1">
      <alignment horizontal="center" vertical="center"/>
    </xf>
    <xf numFmtId="190" fontId="50" fillId="0" borderId="18" xfId="7" applyNumberFormat="1" applyFont="1" applyBorder="1">
      <alignment vertical="center"/>
    </xf>
    <xf numFmtId="191" fontId="5" fillId="0" borderId="55" xfId="7" applyNumberFormat="1" applyBorder="1" applyAlignment="1">
      <alignment horizontal="right" vertical="center"/>
    </xf>
    <xf numFmtId="0" fontId="47" fillId="0" borderId="18" xfId="7" applyFont="1" applyBorder="1" applyAlignment="1">
      <alignment horizontal="left" vertical="center" wrapText="1"/>
    </xf>
    <xf numFmtId="0" fontId="47" fillId="0" borderId="202" xfId="7" applyFont="1" applyBorder="1" applyAlignment="1">
      <alignment horizontal="center" vertical="center" shrinkToFit="1"/>
    </xf>
    <xf numFmtId="0" fontId="46" fillId="0" borderId="18" xfId="7" applyFont="1" applyBorder="1" applyAlignment="1">
      <alignment horizontal="left" vertical="center"/>
    </xf>
    <xf numFmtId="190" fontId="46" fillId="0" borderId="57" xfId="7" applyNumberFormat="1" applyFont="1" applyBorder="1">
      <alignment vertical="center"/>
    </xf>
    <xf numFmtId="191" fontId="46" fillId="3" borderId="57" xfId="7" applyNumberFormat="1" applyFont="1" applyFill="1" applyBorder="1">
      <alignment vertical="center"/>
    </xf>
    <xf numFmtId="191" fontId="46" fillId="0" borderId="57" xfId="7" applyNumberFormat="1" applyFont="1" applyBorder="1">
      <alignment vertical="center"/>
    </xf>
    <xf numFmtId="191" fontId="5" fillId="0" borderId="59" xfId="7" applyNumberFormat="1" applyBorder="1">
      <alignment vertical="center"/>
    </xf>
    <xf numFmtId="0" fontId="5" fillId="0" borderId="0" xfId="7">
      <alignment vertical="center"/>
    </xf>
    <xf numFmtId="0" fontId="5" fillId="0" borderId="56" xfId="7" applyBorder="1" applyAlignment="1">
      <alignment horizontal="center" vertical="center" wrapText="1"/>
    </xf>
    <xf numFmtId="0" fontId="5" fillId="0" borderId="57" xfId="7" applyBorder="1" applyAlignment="1">
      <alignment horizontal="center" vertical="center" wrapText="1"/>
    </xf>
    <xf numFmtId="0" fontId="5" fillId="0" borderId="258" xfId="7" applyBorder="1" applyAlignment="1">
      <alignment horizontal="center" vertical="center"/>
    </xf>
    <xf numFmtId="192" fontId="5" fillId="0" borderId="213" xfId="7" applyNumberFormat="1" applyBorder="1" applyAlignment="1">
      <alignment horizontal="center" vertical="center"/>
    </xf>
    <xf numFmtId="191" fontId="0" fillId="0" borderId="201" xfId="10" applyNumberFormat="1" applyFont="1" applyBorder="1" applyAlignment="1">
      <alignment horizontal="center" vertical="center"/>
    </xf>
    <xf numFmtId="191" fontId="0" fillId="0" borderId="23" xfId="10" applyNumberFormat="1" applyFont="1" applyBorder="1" applyAlignment="1">
      <alignment horizontal="center" vertical="center"/>
    </xf>
    <xf numFmtId="191" fontId="5" fillId="0" borderId="23" xfId="7" applyNumberFormat="1" applyBorder="1" applyAlignment="1">
      <alignment horizontal="center" vertical="center"/>
    </xf>
    <xf numFmtId="193" fontId="5" fillId="0" borderId="23" xfId="7" applyNumberFormat="1" applyBorder="1" applyAlignment="1">
      <alignment horizontal="center" vertical="center"/>
    </xf>
    <xf numFmtId="193" fontId="5" fillId="0" borderId="24" xfId="7" applyNumberFormat="1" applyBorder="1" applyAlignment="1">
      <alignment horizontal="center" vertical="center"/>
    </xf>
    <xf numFmtId="191" fontId="0" fillId="0" borderId="201" xfId="8" applyNumberFormat="1" applyFont="1" applyBorder="1" applyAlignment="1">
      <alignment horizontal="center" vertical="center"/>
    </xf>
    <xf numFmtId="191" fontId="0" fillId="0" borderId="23" xfId="8" applyNumberFormat="1" applyFont="1" applyBorder="1" applyAlignment="1">
      <alignment horizontal="center" vertical="center"/>
    </xf>
    <xf numFmtId="193" fontId="5" fillId="0" borderId="25" xfId="7" applyNumberFormat="1" applyBorder="1" applyAlignment="1">
      <alignment horizontal="center" vertical="center"/>
    </xf>
    <xf numFmtId="0" fontId="5" fillId="0" borderId="28" xfId="7" applyBorder="1" applyAlignment="1">
      <alignment horizontal="center" vertical="center"/>
    </xf>
    <xf numFmtId="192" fontId="5" fillId="0" borderId="215" xfId="7" applyNumberFormat="1" applyBorder="1" applyAlignment="1">
      <alignment horizontal="center" vertical="center"/>
    </xf>
    <xf numFmtId="191" fontId="5" fillId="0" borderId="54" xfId="7" applyNumberFormat="1" applyBorder="1" applyAlignment="1">
      <alignment horizontal="center" vertical="center"/>
    </xf>
    <xf numFmtId="193" fontId="5" fillId="0" borderId="54" xfId="7" applyNumberFormat="1" applyBorder="1" applyAlignment="1">
      <alignment horizontal="center" vertical="center"/>
    </xf>
    <xf numFmtId="191" fontId="5" fillId="0" borderId="87" xfId="7" applyNumberFormat="1" applyBorder="1" applyAlignment="1">
      <alignment horizontal="center" vertical="center"/>
    </xf>
    <xf numFmtId="193" fontId="5" fillId="0" borderId="19" xfId="7" applyNumberFormat="1" applyBorder="1" applyAlignment="1">
      <alignment horizontal="center" vertical="center"/>
    </xf>
    <xf numFmtId="191" fontId="5" fillId="0" borderId="18" xfId="7" applyNumberFormat="1" applyBorder="1" applyAlignment="1">
      <alignment horizontal="center" vertical="center"/>
    </xf>
    <xf numFmtId="193" fontId="5" fillId="0" borderId="55" xfId="7" applyNumberFormat="1" applyBorder="1" applyAlignment="1">
      <alignment horizontal="center" vertical="center"/>
    </xf>
    <xf numFmtId="192" fontId="5" fillId="0" borderId="211" xfId="7" applyNumberFormat="1" applyBorder="1" applyAlignment="1">
      <alignment horizontal="center" vertical="center"/>
    </xf>
    <xf numFmtId="191" fontId="5" fillId="0" borderId="89" xfId="7" applyNumberFormat="1" applyBorder="1" applyAlignment="1">
      <alignment horizontal="center" vertical="center"/>
    </xf>
    <xf numFmtId="192" fontId="5" fillId="0" borderId="214" xfId="7" applyNumberFormat="1" applyBorder="1" applyAlignment="1">
      <alignment horizontal="center" vertical="center"/>
    </xf>
    <xf numFmtId="191" fontId="5" fillId="0" borderId="202" xfId="7" applyNumberFormat="1" applyBorder="1" applyAlignment="1">
      <alignment horizontal="center" vertical="center"/>
    </xf>
    <xf numFmtId="0" fontId="5" fillId="0" borderId="31" xfId="7" applyBorder="1" applyAlignment="1">
      <alignment horizontal="center" vertical="center"/>
    </xf>
    <xf numFmtId="191" fontId="5" fillId="0" borderId="74" xfId="7" applyNumberFormat="1" applyBorder="1" applyAlignment="1">
      <alignment horizontal="center" vertical="center"/>
    </xf>
    <xf numFmtId="0" fontId="5" fillId="0" borderId="2" xfId="7" applyBorder="1" applyAlignment="1">
      <alignment horizontal="center" vertical="center"/>
    </xf>
    <xf numFmtId="0" fontId="5" fillId="0" borderId="48" xfId="7" applyBorder="1" applyAlignment="1">
      <alignment horizontal="center" vertical="center"/>
    </xf>
    <xf numFmtId="192" fontId="5" fillId="0" borderId="216" xfId="7" applyNumberFormat="1" applyBorder="1" applyAlignment="1">
      <alignment horizontal="center" vertical="center"/>
    </xf>
    <xf numFmtId="191" fontId="5" fillId="0" borderId="90" xfId="7" applyNumberFormat="1" applyBorder="1" applyAlignment="1">
      <alignment horizontal="center" vertical="center"/>
    </xf>
    <xf numFmtId="191" fontId="5" fillId="0" borderId="51" xfId="7" applyNumberFormat="1" applyBorder="1" applyAlignment="1">
      <alignment horizontal="center" vertical="center"/>
    </xf>
    <xf numFmtId="193" fontId="5" fillId="0" borderId="51" xfId="7" applyNumberFormat="1" applyBorder="1" applyAlignment="1">
      <alignment horizontal="center" vertical="center"/>
    </xf>
    <xf numFmtId="193" fontId="5" fillId="0" borderId="52" xfId="7" applyNumberFormat="1" applyBorder="1" applyAlignment="1">
      <alignment horizontal="center" vertical="center"/>
    </xf>
    <xf numFmtId="193" fontId="5" fillId="0" borderId="53" xfId="7" applyNumberFormat="1" applyBorder="1" applyAlignment="1">
      <alignment horizontal="center" vertical="center"/>
    </xf>
    <xf numFmtId="0" fontId="5" fillId="0" borderId="0" xfId="1" applyAlignment="1">
      <alignment horizontal="center"/>
    </xf>
    <xf numFmtId="0" fontId="8" fillId="0" borderId="0" xfId="1" applyFont="1" applyAlignment="1">
      <alignment horizontal="center"/>
    </xf>
    <xf numFmtId="0" fontId="17" fillId="0" borderId="217" xfId="1" applyFont="1" applyBorder="1" applyAlignment="1">
      <alignment horizontal="right" vertical="center"/>
    </xf>
    <xf numFmtId="0" fontId="17" fillId="0" borderId="122" xfId="1" applyFont="1" applyBorder="1" applyAlignment="1">
      <alignment horizontal="center" vertical="center"/>
    </xf>
    <xf numFmtId="0" fontId="17" fillId="0" borderId="0" xfId="1" applyFont="1" applyAlignment="1">
      <alignment horizontal="center"/>
    </xf>
    <xf numFmtId="0" fontId="17" fillId="0" borderId="218" xfId="1" applyFont="1" applyBorder="1" applyAlignment="1">
      <alignment horizontal="left" vertical="center"/>
    </xf>
    <xf numFmtId="0" fontId="17" fillId="0" borderId="110" xfId="1" applyFont="1" applyBorder="1" applyAlignment="1">
      <alignment horizontal="center" vertical="center"/>
    </xf>
    <xf numFmtId="0" fontId="17" fillId="0" borderId="111" xfId="1" applyFont="1" applyBorder="1" applyAlignment="1">
      <alignment horizontal="center" vertical="center"/>
    </xf>
    <xf numFmtId="0" fontId="17" fillId="0" borderId="219" xfId="1" applyFont="1" applyBorder="1" applyAlignment="1">
      <alignment horizontal="distributed" vertical="center"/>
    </xf>
    <xf numFmtId="49" fontId="18" fillId="0" borderId="110" xfId="1" applyNumberFormat="1" applyFont="1" applyBorder="1" applyAlignment="1">
      <alignment horizontal="center" vertical="center"/>
    </xf>
    <xf numFmtId="49" fontId="18" fillId="0" borderId="111" xfId="1" applyNumberFormat="1" applyFont="1" applyBorder="1" applyAlignment="1">
      <alignment horizontal="center" vertical="center"/>
    </xf>
    <xf numFmtId="0" fontId="17" fillId="0" borderId="0" xfId="1" applyFont="1" applyAlignment="1">
      <alignment horizontal="right"/>
    </xf>
    <xf numFmtId="49" fontId="15" fillId="0" borderId="111" xfId="1" applyNumberFormat="1" applyFont="1" applyBorder="1" applyAlignment="1">
      <alignment horizontal="center" vertical="center" wrapText="1" shrinkToFit="1"/>
    </xf>
    <xf numFmtId="49" fontId="18" fillId="0" borderId="119" xfId="1" applyNumberFormat="1" applyFont="1" applyBorder="1" applyAlignment="1">
      <alignment horizontal="center" vertical="center"/>
    </xf>
    <xf numFmtId="49" fontId="18" fillId="0" borderId="106" xfId="1" applyNumberFormat="1" applyFont="1" applyBorder="1" applyAlignment="1">
      <alignment horizontal="center" vertical="center"/>
    </xf>
    <xf numFmtId="0" fontId="17" fillId="0" borderId="0" xfId="1" applyFont="1" applyAlignment="1">
      <alignment horizontal="left"/>
    </xf>
    <xf numFmtId="0" fontId="52" fillId="0" borderId="0" xfId="1" applyFont="1"/>
    <xf numFmtId="0" fontId="66" fillId="0" borderId="0" xfId="1" applyFont="1"/>
    <xf numFmtId="178" fontId="43" fillId="0" borderId="0" xfId="1" applyNumberFormat="1" applyFont="1"/>
    <xf numFmtId="0" fontId="50" fillId="0" borderId="0" xfId="1" applyFont="1"/>
    <xf numFmtId="0" fontId="50" fillId="5" borderId="0" xfId="1" applyFont="1" applyFill="1"/>
    <xf numFmtId="0" fontId="5" fillId="5" borderId="0" xfId="1" applyFill="1"/>
    <xf numFmtId="0" fontId="5" fillId="4" borderId="0" xfId="1" applyFill="1"/>
    <xf numFmtId="0" fontId="26" fillId="4" borderId="0" xfId="1" applyFont="1" applyFill="1"/>
    <xf numFmtId="0" fontId="17" fillId="4" borderId="0" xfId="1" applyFont="1" applyFill="1"/>
    <xf numFmtId="0" fontId="50" fillId="4" borderId="0" xfId="1" applyFont="1" applyFill="1"/>
    <xf numFmtId="0" fontId="26" fillId="0" borderId="106" xfId="1" applyFont="1" applyBorder="1" applyAlignment="1">
      <alignment horizontal="right" vertical="center"/>
    </xf>
    <xf numFmtId="0" fontId="17" fillId="5" borderId="168" xfId="1" applyFont="1" applyFill="1" applyBorder="1" applyAlignment="1">
      <alignment horizontal="right" vertical="center"/>
    </xf>
    <xf numFmtId="0" fontId="26" fillId="5" borderId="72" xfId="1" applyFont="1" applyFill="1" applyBorder="1" applyAlignment="1">
      <alignment horizontal="right" vertical="center"/>
    </xf>
    <xf numFmtId="0" fontId="26" fillId="0" borderId="168" xfId="1" applyFont="1" applyBorder="1" applyAlignment="1">
      <alignment horizontal="right" vertical="center"/>
    </xf>
    <xf numFmtId="0" fontId="26" fillId="5" borderId="168" xfId="1" applyFont="1" applyFill="1" applyBorder="1" applyAlignment="1">
      <alignment horizontal="right" vertical="center"/>
    </xf>
    <xf numFmtId="0" fontId="17" fillId="5" borderId="71" xfId="1" applyFont="1" applyFill="1" applyBorder="1" applyAlignment="1">
      <alignment horizontal="right" vertical="center"/>
    </xf>
    <xf numFmtId="0" fontId="26" fillId="0" borderId="174" xfId="1" applyFont="1" applyBorder="1" applyAlignment="1">
      <alignment horizontal="right" vertical="center"/>
    </xf>
    <xf numFmtId="0" fontId="17" fillId="5" borderId="42" xfId="1" applyFont="1" applyFill="1" applyBorder="1" applyAlignment="1">
      <alignment horizontal="right" vertical="center"/>
    </xf>
    <xf numFmtId="0" fontId="26" fillId="5" borderId="68" xfId="1" applyFont="1" applyFill="1" applyBorder="1" applyAlignment="1">
      <alignment horizontal="right" vertical="center"/>
    </xf>
    <xf numFmtId="0" fontId="26" fillId="0" borderId="42" xfId="1" applyFont="1" applyBorder="1" applyAlignment="1">
      <alignment horizontal="right" vertical="center"/>
    </xf>
    <xf numFmtId="0" fontId="26" fillId="5" borderId="42" xfId="1" applyFont="1" applyFill="1" applyBorder="1" applyAlignment="1">
      <alignment horizontal="right" vertical="center"/>
    </xf>
    <xf numFmtId="0" fontId="17" fillId="5" borderId="38" xfId="1" applyFont="1" applyFill="1" applyBorder="1" applyAlignment="1">
      <alignment horizontal="right" vertical="center"/>
    </xf>
    <xf numFmtId="0" fontId="26" fillId="0" borderId="174" xfId="1" applyFont="1" applyBorder="1" applyAlignment="1">
      <alignment horizontal="right" vertical="center" shrinkToFit="1"/>
    </xf>
    <xf numFmtId="0" fontId="17" fillId="5" borderId="42" xfId="1" applyFont="1" applyFill="1" applyBorder="1" applyAlignment="1">
      <alignment horizontal="right" vertical="center" shrinkToFit="1"/>
    </xf>
    <xf numFmtId="0" fontId="26" fillId="5" borderId="68" xfId="1" applyFont="1" applyFill="1" applyBorder="1" applyAlignment="1">
      <alignment horizontal="right" vertical="center" shrinkToFit="1"/>
    </xf>
    <xf numFmtId="0" fontId="26" fillId="0" borderId="42" xfId="1" applyFont="1" applyBorder="1" applyAlignment="1">
      <alignment horizontal="right" vertical="center" shrinkToFit="1"/>
    </xf>
    <xf numFmtId="0" fontId="26" fillId="5" borderId="42" xfId="1" applyFont="1" applyFill="1" applyBorder="1" applyAlignment="1">
      <alignment horizontal="right" vertical="center" shrinkToFit="1"/>
    </xf>
    <xf numFmtId="0" fontId="57" fillId="5" borderId="42" xfId="1" applyFont="1" applyFill="1" applyBorder="1" applyAlignment="1">
      <alignment horizontal="right" vertical="center"/>
    </xf>
    <xf numFmtId="0" fontId="57" fillId="5" borderId="38" xfId="1" applyFont="1" applyFill="1" applyBorder="1" applyAlignment="1">
      <alignment horizontal="right" vertical="center"/>
    </xf>
    <xf numFmtId="3" fontId="26" fillId="0" borderId="247" xfId="1" applyNumberFormat="1" applyFont="1" applyBorder="1" applyAlignment="1">
      <alignment horizontal="right" vertical="center"/>
    </xf>
    <xf numFmtId="3" fontId="17" fillId="5" borderId="224" xfId="1" applyNumberFormat="1" applyFont="1" applyFill="1" applyBorder="1" applyAlignment="1">
      <alignment horizontal="right" vertical="center"/>
    </xf>
    <xf numFmtId="3" fontId="26" fillId="5" borderId="256" xfId="1" applyNumberFormat="1" applyFont="1" applyFill="1" applyBorder="1" applyAlignment="1">
      <alignment horizontal="right" vertical="center"/>
    </xf>
    <xf numFmtId="3" fontId="26" fillId="0" borderId="224" xfId="1" applyNumberFormat="1" applyFont="1" applyBorder="1" applyAlignment="1">
      <alignment horizontal="right" vertical="center"/>
    </xf>
    <xf numFmtId="3" fontId="26" fillId="5" borderId="224" xfId="1" applyNumberFormat="1" applyFont="1" applyFill="1" applyBorder="1" applyAlignment="1">
      <alignment horizontal="right" vertical="center"/>
    </xf>
    <xf numFmtId="3" fontId="17" fillId="5" borderId="223" xfId="1" applyNumberFormat="1" applyFont="1" applyFill="1" applyBorder="1" applyAlignment="1">
      <alignment horizontal="right" vertical="center"/>
    </xf>
    <xf numFmtId="0" fontId="26" fillId="0" borderId="167" xfId="1" applyFont="1" applyBorder="1" applyAlignment="1">
      <alignment vertical="center"/>
    </xf>
    <xf numFmtId="0" fontId="17" fillId="5" borderId="43" xfId="1" applyFont="1" applyFill="1" applyBorder="1" applyAlignment="1">
      <alignment vertical="center"/>
    </xf>
    <xf numFmtId="0" fontId="26" fillId="5" borderId="166" xfId="1" applyFont="1" applyFill="1" applyBorder="1" applyAlignment="1">
      <alignment vertical="center"/>
    </xf>
    <xf numFmtId="0" fontId="26" fillId="0" borderId="43" xfId="1" applyFont="1" applyBorder="1" applyAlignment="1">
      <alignment vertical="center"/>
    </xf>
    <xf numFmtId="0" fontId="26" fillId="5" borderId="43" xfId="1" applyFont="1" applyFill="1" applyBorder="1" applyAlignment="1">
      <alignment vertical="center"/>
    </xf>
    <xf numFmtId="0" fontId="17" fillId="5" borderId="40" xfId="1" applyFont="1" applyFill="1" applyBorder="1" applyAlignment="1">
      <alignment vertical="center"/>
    </xf>
    <xf numFmtId="0" fontId="67" fillId="0" borderId="174" xfId="1" applyFont="1" applyBorder="1" applyAlignment="1">
      <alignment horizontal="right" vertical="center"/>
    </xf>
    <xf numFmtId="0" fontId="67" fillId="5" borderId="68" xfId="1" applyFont="1" applyFill="1" applyBorder="1" applyAlignment="1">
      <alignment horizontal="right" vertical="center"/>
    </xf>
    <xf numFmtId="0" fontId="67" fillId="0" borderId="42" xfId="1" applyFont="1" applyBorder="1" applyAlignment="1">
      <alignment horizontal="right" vertical="center"/>
    </xf>
    <xf numFmtId="0" fontId="67" fillId="5" borderId="42" xfId="1" applyFont="1" applyFill="1" applyBorder="1" applyAlignment="1">
      <alignment horizontal="right" vertical="center"/>
    </xf>
    <xf numFmtId="0" fontId="50" fillId="0" borderId="174" xfId="1" applyFont="1" applyBorder="1" applyAlignment="1">
      <alignment vertical="center"/>
    </xf>
    <xf numFmtId="0" fontId="5" fillId="4" borderId="42" xfId="1" applyFill="1" applyBorder="1" applyAlignment="1">
      <alignment vertical="center"/>
    </xf>
    <xf numFmtId="0" fontId="50" fillId="4" borderId="68" xfId="1" applyFont="1" applyFill="1" applyBorder="1" applyAlignment="1">
      <alignment vertical="center"/>
    </xf>
    <xf numFmtId="0" fontId="50" fillId="0" borderId="42" xfId="1" applyFont="1" applyBorder="1" applyAlignment="1">
      <alignment vertical="center"/>
    </xf>
    <xf numFmtId="0" fontId="50" fillId="4" borderId="42" xfId="1" applyFont="1" applyFill="1" applyBorder="1" applyAlignment="1">
      <alignment vertical="center"/>
    </xf>
    <xf numFmtId="0" fontId="5" fillId="4" borderId="38" xfId="1" applyFill="1" applyBorder="1" applyAlignment="1">
      <alignment vertical="center"/>
    </xf>
    <xf numFmtId="0" fontId="17" fillId="4" borderId="42" xfId="1" applyFont="1" applyFill="1" applyBorder="1" applyAlignment="1">
      <alignment horizontal="right" vertical="center"/>
    </xf>
    <xf numFmtId="0" fontId="26" fillId="4" borderId="68" xfId="1" applyFont="1" applyFill="1" applyBorder="1" applyAlignment="1">
      <alignment horizontal="right" vertical="center"/>
    </xf>
    <xf numFmtId="0" fontId="26" fillId="4" borderId="42" xfId="1" applyFont="1" applyFill="1" applyBorder="1" applyAlignment="1">
      <alignment horizontal="right" vertical="center"/>
    </xf>
    <xf numFmtId="0" fontId="17" fillId="4" borderId="38" xfId="1" applyFont="1" applyFill="1" applyBorder="1" applyAlignment="1">
      <alignment horizontal="right" vertical="center"/>
    </xf>
    <xf numFmtId="3" fontId="17" fillId="4" borderId="224" xfId="1" applyNumberFormat="1" applyFont="1" applyFill="1" applyBorder="1" applyAlignment="1">
      <alignment horizontal="right" vertical="center"/>
    </xf>
    <xf numFmtId="3" fontId="26" fillId="4" borderId="256" xfId="1" applyNumberFormat="1" applyFont="1" applyFill="1" applyBorder="1" applyAlignment="1">
      <alignment horizontal="right" vertical="center"/>
    </xf>
    <xf numFmtId="3" fontId="26" fillId="4" borderId="224" xfId="1" applyNumberFormat="1" applyFont="1" applyFill="1" applyBorder="1" applyAlignment="1">
      <alignment horizontal="right" vertical="center"/>
    </xf>
    <xf numFmtId="3" fontId="17" fillId="4" borderId="223" xfId="1" applyNumberFormat="1" applyFont="1" applyFill="1" applyBorder="1" applyAlignment="1">
      <alignment horizontal="right" vertical="center"/>
    </xf>
    <xf numFmtId="3" fontId="26" fillId="0" borderId="174" xfId="1" applyNumberFormat="1" applyFont="1" applyBorder="1" applyAlignment="1">
      <alignment horizontal="right" vertical="center"/>
    </xf>
    <xf numFmtId="3" fontId="17" fillId="5" borderId="42" xfId="1" applyNumberFormat="1" applyFont="1" applyFill="1" applyBorder="1" applyAlignment="1">
      <alignment horizontal="right" vertical="center"/>
    </xf>
    <xf numFmtId="3" fontId="26" fillId="5" borderId="68" xfId="1" applyNumberFormat="1" applyFont="1" applyFill="1" applyBorder="1" applyAlignment="1">
      <alignment horizontal="right" vertical="center"/>
    </xf>
    <xf numFmtId="3" fontId="26" fillId="0" borderId="42" xfId="1" applyNumberFormat="1" applyFont="1" applyBorder="1" applyAlignment="1">
      <alignment horizontal="right" vertical="center"/>
    </xf>
    <xf numFmtId="3" fontId="26" fillId="5" borderId="42" xfId="1" applyNumberFormat="1" applyFont="1" applyFill="1" applyBorder="1" applyAlignment="1">
      <alignment horizontal="right" vertical="center"/>
    </xf>
    <xf numFmtId="3" fontId="17" fillId="5" borderId="42" xfId="1" applyNumberFormat="1" applyFont="1" applyFill="1" applyBorder="1" applyAlignment="1">
      <alignment horizontal="right" vertical="center" shrinkToFit="1"/>
    </xf>
    <xf numFmtId="3" fontId="17" fillId="5" borderId="38" xfId="1" applyNumberFormat="1" applyFont="1" applyFill="1" applyBorder="1" applyAlignment="1">
      <alignment horizontal="right" vertical="center"/>
    </xf>
    <xf numFmtId="0" fontId="17" fillId="5" borderId="38" xfId="1" applyFont="1" applyFill="1" applyBorder="1" applyAlignment="1">
      <alignment horizontal="right" vertical="center" shrinkToFit="1"/>
    </xf>
    <xf numFmtId="0" fontId="17" fillId="5" borderId="42" xfId="1" applyFont="1" applyFill="1" applyBorder="1" applyAlignment="1">
      <alignment vertical="center"/>
    </xf>
    <xf numFmtId="0" fontId="26" fillId="0" borderId="259" xfId="1" applyFont="1" applyBorder="1" applyAlignment="1">
      <alignment horizontal="right" vertical="center"/>
    </xf>
    <xf numFmtId="0" fontId="17" fillId="5" borderId="229" xfId="1" applyFont="1" applyFill="1" applyBorder="1" applyAlignment="1">
      <alignment horizontal="right" vertical="center"/>
    </xf>
    <xf numFmtId="0" fontId="26" fillId="5" borderId="257" xfId="1" applyFont="1" applyFill="1" applyBorder="1" applyAlignment="1">
      <alignment horizontal="right" vertical="center"/>
    </xf>
    <xf numFmtId="0" fontId="26" fillId="0" borderId="229" xfId="1" applyFont="1" applyBorder="1" applyAlignment="1">
      <alignment horizontal="right" vertical="center"/>
    </xf>
    <xf numFmtId="0" fontId="26" fillId="5" borderId="229" xfId="1" applyFont="1" applyFill="1" applyBorder="1" applyAlignment="1">
      <alignment horizontal="right" vertical="center"/>
    </xf>
    <xf numFmtId="0" fontId="17" fillId="5" borderId="229" xfId="1" applyFont="1" applyFill="1" applyBorder="1" applyAlignment="1">
      <alignment horizontal="right" vertical="center" shrinkToFit="1"/>
    </xf>
    <xf numFmtId="0" fontId="73" fillId="0" borderId="0" xfId="1" applyFont="1"/>
    <xf numFmtId="3" fontId="17" fillId="4" borderId="42" xfId="1" applyNumberFormat="1" applyFont="1" applyFill="1" applyBorder="1" applyAlignment="1">
      <alignment horizontal="right" vertical="center"/>
    </xf>
    <xf numFmtId="3" fontId="17" fillId="4" borderId="38" xfId="1" applyNumberFormat="1" applyFont="1" applyFill="1" applyBorder="1" applyAlignment="1">
      <alignment horizontal="right" vertical="center"/>
    </xf>
    <xf numFmtId="0" fontId="26" fillId="0" borderId="167" xfId="1" applyFont="1" applyBorder="1" applyAlignment="1">
      <alignment horizontal="right" vertical="center"/>
    </xf>
    <xf numFmtId="0" fontId="17" fillId="5" borderId="43" xfId="1" applyFont="1" applyFill="1" applyBorder="1" applyAlignment="1">
      <alignment horizontal="right" vertical="center"/>
    </xf>
    <xf numFmtId="0" fontId="26" fillId="5" borderId="166" xfId="1" applyFont="1" applyFill="1" applyBorder="1" applyAlignment="1">
      <alignment horizontal="right" vertical="center"/>
    </xf>
    <xf numFmtId="0" fontId="26" fillId="0" borderId="43" xfId="1" applyFont="1" applyBorder="1" applyAlignment="1">
      <alignment horizontal="right" vertical="center"/>
    </xf>
    <xf numFmtId="0" fontId="26" fillId="5" borderId="43" xfId="1" applyFont="1" applyFill="1" applyBorder="1" applyAlignment="1">
      <alignment horizontal="right" vertical="center"/>
    </xf>
    <xf numFmtId="0" fontId="17" fillId="5" borderId="40" xfId="1" applyFont="1" applyFill="1" applyBorder="1" applyAlignment="1">
      <alignment horizontal="right" vertical="center"/>
    </xf>
    <xf numFmtId="0" fontId="26" fillId="0" borderId="247" xfId="1" applyFont="1" applyBorder="1" applyAlignment="1">
      <alignment horizontal="right" vertical="center"/>
    </xf>
    <xf numFmtId="0" fontId="17" fillId="5" borderId="224" xfId="1" applyFont="1" applyFill="1" applyBorder="1" applyAlignment="1">
      <alignment horizontal="right" vertical="center"/>
    </xf>
    <xf numFmtId="0" fontId="26" fillId="5" borderId="256" xfId="1" applyFont="1" applyFill="1" applyBorder="1" applyAlignment="1">
      <alignment horizontal="right" vertical="center"/>
    </xf>
    <xf numFmtId="0" fontId="26" fillId="0" borderId="224" xfId="1" applyFont="1" applyBorder="1" applyAlignment="1">
      <alignment horizontal="right" vertical="center"/>
    </xf>
    <xf numFmtId="0" fontId="26" fillId="5" borderId="224" xfId="1" applyFont="1" applyFill="1" applyBorder="1" applyAlignment="1">
      <alignment horizontal="right" vertical="center"/>
    </xf>
    <xf numFmtId="0" fontId="17" fillId="5" borderId="223" xfId="1" applyFont="1" applyFill="1" applyBorder="1" applyAlignment="1">
      <alignment horizontal="right" vertical="center"/>
    </xf>
    <xf numFmtId="0" fontId="17" fillId="0" borderId="33" xfId="1" applyFont="1" applyBorder="1" applyAlignment="1">
      <alignment horizontal="left"/>
    </xf>
    <xf numFmtId="0" fontId="17" fillId="0" borderId="61" xfId="1" applyFont="1" applyBorder="1" applyAlignment="1">
      <alignment horizontal="right"/>
    </xf>
    <xf numFmtId="0" fontId="17" fillId="0" borderId="49" xfId="1" applyFont="1" applyBorder="1"/>
    <xf numFmtId="0" fontId="54" fillId="0" borderId="0" xfId="1" applyFont="1" applyAlignment="1">
      <alignment horizontal="center" vertical="center"/>
    </xf>
    <xf numFmtId="0" fontId="54" fillId="5" borderId="0" xfId="1" applyFont="1" applyFill="1" applyAlignment="1">
      <alignment horizontal="center" vertical="center"/>
    </xf>
    <xf numFmtId="0" fontId="53" fillId="5" borderId="0" xfId="1" applyFont="1" applyFill="1" applyAlignment="1">
      <alignment horizontal="center" vertical="center"/>
    </xf>
    <xf numFmtId="0" fontId="53" fillId="0" borderId="0" xfId="1" applyFont="1" applyAlignment="1">
      <alignment horizontal="left" vertical="center"/>
    </xf>
    <xf numFmtId="0" fontId="8" fillId="0" borderId="0" xfId="1" applyFont="1" applyAlignment="1">
      <alignment vertical="center"/>
    </xf>
    <xf numFmtId="0" fontId="32" fillId="0" borderId="0" xfId="1" applyFont="1"/>
    <xf numFmtId="58" fontId="32" fillId="0" borderId="0" xfId="1" applyNumberFormat="1" applyFont="1"/>
    <xf numFmtId="0" fontId="17" fillId="0" borderId="20" xfId="1" applyFont="1" applyBorder="1" applyAlignment="1">
      <alignment horizontal="center"/>
    </xf>
    <xf numFmtId="0" fontId="17" fillId="0" borderId="21" xfId="1" applyFont="1" applyBorder="1" applyAlignment="1">
      <alignment vertical="top"/>
    </xf>
    <xf numFmtId="0" fontId="17" fillId="0" borderId="231" xfId="1" applyFont="1" applyBorder="1" applyAlignment="1">
      <alignment horizontal="center" vertical="top" wrapText="1"/>
    </xf>
    <xf numFmtId="0" fontId="17" fillId="0" borderId="231" xfId="1" applyFont="1" applyBorder="1" applyAlignment="1">
      <alignment vertical="top" wrapText="1"/>
    </xf>
    <xf numFmtId="0" fontId="17" fillId="0" borderId="232" xfId="1" applyFont="1" applyBorder="1" applyAlignment="1">
      <alignment horizontal="center" vertical="top" wrapText="1"/>
    </xf>
    <xf numFmtId="0" fontId="5" fillId="0" borderId="31" xfId="1" applyBorder="1"/>
    <xf numFmtId="0" fontId="17" fillId="0" borderId="123" xfId="1" applyFont="1" applyBorder="1" applyAlignment="1">
      <alignment shrinkToFit="1"/>
    </xf>
    <xf numFmtId="0" fontId="17" fillId="0" borderId="123" xfId="1" applyFont="1" applyBorder="1"/>
    <xf numFmtId="0" fontId="39" fillId="0" borderId="123" xfId="1" applyFont="1" applyBorder="1"/>
    <xf numFmtId="0" fontId="39" fillId="0" borderId="110" xfId="1" applyFont="1" applyBorder="1"/>
    <xf numFmtId="0" fontId="17" fillId="0" borderId="6" xfId="1" applyFont="1" applyBorder="1"/>
    <xf numFmtId="0" fontId="17" fillId="0" borderId="110" xfId="1" applyFont="1" applyBorder="1" applyAlignment="1">
      <alignment shrinkToFit="1"/>
    </xf>
    <xf numFmtId="0" fontId="17" fillId="0" borderId="110" xfId="1" applyFont="1" applyBorder="1"/>
    <xf numFmtId="0" fontId="17" fillId="0" borderId="9" xfId="1" applyFont="1" applyBorder="1"/>
    <xf numFmtId="0" fontId="26" fillId="0" borderId="110" xfId="1" applyFont="1" applyBorder="1"/>
    <xf numFmtId="0" fontId="26" fillId="0" borderId="9" xfId="1" applyFont="1" applyBorder="1"/>
    <xf numFmtId="0" fontId="26" fillId="0" borderId="110" xfId="1" applyFont="1" applyBorder="1" applyAlignment="1">
      <alignment horizontal="right"/>
    </xf>
    <xf numFmtId="0" fontId="17" fillId="0" borderId="110" xfId="1" applyFont="1" applyBorder="1" applyAlignment="1">
      <alignment vertical="top" wrapText="1" shrinkToFit="1"/>
    </xf>
    <xf numFmtId="177" fontId="26" fillId="0" borderId="110" xfId="1" applyNumberFormat="1" applyFont="1" applyBorder="1" applyAlignment="1">
      <alignment horizontal="right"/>
    </xf>
    <xf numFmtId="186" fontId="26" fillId="0" borderId="110" xfId="1" applyNumberFormat="1" applyFont="1" applyBorder="1"/>
    <xf numFmtId="186" fontId="26" fillId="0" borderId="110" xfId="1" applyNumberFormat="1" applyFont="1" applyBorder="1" applyAlignment="1">
      <alignment horizontal="right"/>
    </xf>
    <xf numFmtId="0" fontId="17" fillId="0" borderId="113" xfId="1" applyFont="1" applyBorder="1" applyAlignment="1">
      <alignment shrinkToFit="1"/>
    </xf>
    <xf numFmtId="186" fontId="17" fillId="0" borderId="120" xfId="1" applyNumberFormat="1" applyFont="1" applyBorder="1"/>
    <xf numFmtId="0" fontId="39" fillId="0" borderId="120" xfId="1" applyFont="1" applyBorder="1"/>
    <xf numFmtId="186" fontId="39" fillId="0" borderId="120" xfId="1" applyNumberFormat="1" applyFont="1" applyBorder="1"/>
    <xf numFmtId="186" fontId="17" fillId="0" borderId="15" xfId="1" applyNumberFormat="1" applyFont="1" applyBorder="1"/>
    <xf numFmtId="0" fontId="5" fillId="0" borderId="233" xfId="1" applyBorder="1" applyAlignment="1">
      <alignment horizontal="center" vertical="center"/>
    </xf>
    <xf numFmtId="0" fontId="17" fillId="0" borderId="157" xfId="1" applyFont="1" applyBorder="1" applyAlignment="1">
      <alignment shrinkToFit="1"/>
    </xf>
    <xf numFmtId="0" fontId="5" fillId="0" borderId="62" xfId="1" applyBorder="1" applyAlignment="1">
      <alignment horizontal="center" vertical="center" textRotation="255"/>
    </xf>
    <xf numFmtId="0" fontId="17" fillId="0" borderId="0" xfId="1" applyFont="1" applyAlignment="1">
      <alignment shrinkToFit="1"/>
    </xf>
    <xf numFmtId="0" fontId="17" fillId="5" borderId="0" xfId="1" applyFont="1" applyFill="1"/>
    <xf numFmtId="0" fontId="13" fillId="5" borderId="0" xfId="1" applyFont="1" applyFill="1"/>
    <xf numFmtId="0" fontId="58" fillId="5" borderId="0" xfId="1" applyFont="1" applyFill="1"/>
    <xf numFmtId="0" fontId="59" fillId="5" borderId="0" xfId="1" applyFont="1" applyFill="1"/>
    <xf numFmtId="0" fontId="5" fillId="0" borderId="4" xfId="1" applyBorder="1"/>
    <xf numFmtId="0" fontId="60" fillId="0" borderId="0" xfId="1" applyFont="1" applyAlignment="1">
      <alignment horizontal="left" vertical="center" shrinkToFit="1"/>
    </xf>
    <xf numFmtId="0" fontId="17" fillId="0" borderId="61" xfId="1" applyFont="1" applyBorder="1" applyAlignment="1">
      <alignment vertical="center"/>
    </xf>
    <xf numFmtId="0" fontId="17" fillId="0" borderId="62" xfId="1" applyFont="1" applyBorder="1" applyAlignment="1">
      <alignment vertical="center"/>
    </xf>
    <xf numFmtId="0" fontId="17" fillId="0" borderId="31" xfId="1" applyFont="1" applyBorder="1" applyAlignment="1">
      <alignment vertical="center"/>
    </xf>
    <xf numFmtId="194" fontId="13" fillId="0" borderId="60" xfId="1" applyNumberFormat="1" applyFont="1" applyBorder="1" applyAlignment="1">
      <alignment horizontal="right" vertical="center"/>
    </xf>
    <xf numFmtId="0" fontId="13" fillId="0" borderId="235" xfId="1" applyFont="1" applyBorder="1"/>
    <xf numFmtId="194" fontId="13" fillId="0" borderId="234" xfId="1" applyNumberFormat="1" applyFont="1" applyBorder="1" applyAlignment="1">
      <alignment horizontal="right" vertical="center"/>
    </xf>
    <xf numFmtId="194" fontId="34" fillId="0" borderId="234" xfId="1" applyNumberFormat="1" applyFont="1" applyBorder="1" applyAlignment="1">
      <alignment horizontal="right" vertical="center"/>
    </xf>
    <xf numFmtId="0" fontId="34" fillId="0" borderId="235" xfId="1" applyFont="1" applyBorder="1"/>
    <xf numFmtId="194" fontId="34" fillId="0" borderId="60" xfId="1" applyNumberFormat="1" applyFont="1" applyBorder="1" applyAlignment="1">
      <alignment horizontal="right" vertical="center"/>
    </xf>
    <xf numFmtId="0" fontId="34" fillId="0" borderId="60" xfId="1" applyFont="1" applyBorder="1"/>
    <xf numFmtId="0" fontId="34" fillId="0" borderId="236" xfId="1" applyFont="1" applyBorder="1"/>
    <xf numFmtId="195" fontId="13" fillId="0" borderId="0" xfId="1" applyNumberFormat="1" applyFont="1" applyAlignment="1">
      <alignment horizontal="right"/>
    </xf>
    <xf numFmtId="195" fontId="13" fillId="0" borderId="68" xfId="1" applyNumberFormat="1" applyFont="1" applyBorder="1"/>
    <xf numFmtId="195" fontId="13" fillId="0" borderId="38" xfId="1" applyNumberFormat="1" applyFont="1" applyBorder="1" applyAlignment="1">
      <alignment horizontal="right"/>
    </xf>
    <xf numFmtId="195" fontId="34" fillId="0" borderId="38" xfId="1" applyNumberFormat="1" applyFont="1" applyBorder="1" applyAlignment="1">
      <alignment horizontal="right"/>
    </xf>
    <xf numFmtId="195" fontId="34" fillId="0" borderId="68" xfId="1" applyNumberFormat="1" applyFont="1" applyBorder="1"/>
    <xf numFmtId="195" fontId="34" fillId="0" borderId="0" xfId="1" applyNumberFormat="1" applyFont="1" applyAlignment="1">
      <alignment horizontal="right"/>
    </xf>
    <xf numFmtId="195" fontId="34" fillId="0" borderId="0" xfId="1" applyNumberFormat="1" applyFont="1"/>
    <xf numFmtId="195" fontId="34" fillId="0" borderId="88" xfId="1" applyNumberFormat="1" applyFont="1" applyBorder="1" applyAlignment="1">
      <alignment horizontal="right"/>
    </xf>
    <xf numFmtId="195" fontId="34" fillId="0" borderId="70" xfId="1" applyNumberFormat="1" applyFont="1" applyBorder="1"/>
    <xf numFmtId="194" fontId="13" fillId="0" borderId="237" xfId="1" applyNumberFormat="1" applyFont="1" applyBorder="1" applyAlignment="1">
      <alignment horizontal="right"/>
    </xf>
    <xf numFmtId="0" fontId="13" fillId="0" borderId="140" xfId="1" applyFont="1" applyBorder="1"/>
    <xf numFmtId="194" fontId="13" fillId="0" borderId="37" xfId="1" applyNumberFormat="1" applyFont="1" applyBorder="1" applyAlignment="1">
      <alignment horizontal="right"/>
    </xf>
    <xf numFmtId="194" fontId="34" fillId="0" borderId="37" xfId="1" applyNumberFormat="1" applyFont="1" applyBorder="1" applyAlignment="1">
      <alignment horizontal="right"/>
    </xf>
    <xf numFmtId="0" fontId="34" fillId="0" borderId="140" xfId="1" applyFont="1" applyBorder="1"/>
    <xf numFmtId="194" fontId="34" fillId="0" borderId="237" xfId="1" applyNumberFormat="1" applyFont="1" applyBorder="1" applyAlignment="1">
      <alignment horizontal="right"/>
    </xf>
    <xf numFmtId="0" fontId="34" fillId="0" borderId="237" xfId="1" applyFont="1" applyBorder="1"/>
    <xf numFmtId="0" fontId="34" fillId="0" borderId="238" xfId="1" applyFont="1" applyBorder="1"/>
    <xf numFmtId="195" fontId="13" fillId="0" borderId="44" xfId="1" applyNumberFormat="1" applyFont="1" applyBorder="1" applyAlignment="1">
      <alignment horizontal="right"/>
    </xf>
    <xf numFmtId="195" fontId="13" fillId="0" borderId="75" xfId="1" applyNumberFormat="1" applyFont="1" applyBorder="1"/>
    <xf numFmtId="195" fontId="13" fillId="0" borderId="88" xfId="1" applyNumberFormat="1" applyFont="1" applyBorder="1" applyAlignment="1">
      <alignment horizontal="right"/>
    </xf>
    <xf numFmtId="195" fontId="34" fillId="0" borderId="75" xfId="1" applyNumberFormat="1" applyFont="1" applyBorder="1"/>
    <xf numFmtId="195" fontId="34" fillId="0" borderId="44" xfId="1" applyNumberFormat="1" applyFont="1" applyBorder="1" applyAlignment="1">
      <alignment horizontal="right"/>
    </xf>
    <xf numFmtId="195" fontId="34" fillId="0" borderId="44" xfId="1" applyNumberFormat="1" applyFont="1" applyBorder="1"/>
    <xf numFmtId="195" fontId="34" fillId="0" borderId="76" xfId="1" applyNumberFormat="1" applyFont="1" applyBorder="1"/>
    <xf numFmtId="194" fontId="13" fillId="0" borderId="0" xfId="1" applyNumberFormat="1" applyFont="1" applyAlignment="1">
      <alignment horizontal="right"/>
    </xf>
    <xf numFmtId="0" fontId="13" fillId="0" borderId="68" xfId="1" applyFont="1" applyBorder="1"/>
    <xf numFmtId="194" fontId="13" fillId="0" borderId="38" xfId="1" applyNumberFormat="1" applyFont="1" applyBorder="1" applyAlignment="1">
      <alignment horizontal="right"/>
    </xf>
    <xf numFmtId="194" fontId="34" fillId="0" borderId="38" xfId="1" applyNumberFormat="1" applyFont="1" applyBorder="1" applyAlignment="1">
      <alignment horizontal="right"/>
    </xf>
    <xf numFmtId="194" fontId="34" fillId="0" borderId="0" xfId="1" applyNumberFormat="1" applyFont="1" applyAlignment="1">
      <alignment horizontal="right"/>
    </xf>
    <xf numFmtId="0" fontId="34" fillId="0" borderId="70" xfId="1" applyFont="1" applyBorder="1"/>
    <xf numFmtId="195" fontId="34" fillId="0" borderId="40" xfId="1" applyNumberFormat="1" applyFont="1" applyBorder="1" applyAlignment="1">
      <alignment horizontal="right"/>
    </xf>
    <xf numFmtId="194" fontId="13" fillId="0" borderId="60" xfId="1" applyNumberFormat="1" applyFont="1" applyBorder="1" applyAlignment="1">
      <alignment horizontal="right"/>
    </xf>
    <xf numFmtId="194" fontId="13" fillId="0" borderId="235" xfId="1" applyNumberFormat="1" applyFont="1" applyBorder="1" applyAlignment="1">
      <alignment horizontal="right"/>
    </xf>
    <xf numFmtId="194" fontId="13" fillId="0" borderId="234" xfId="1" applyNumberFormat="1" applyFont="1" applyBorder="1" applyAlignment="1">
      <alignment horizontal="right"/>
    </xf>
    <xf numFmtId="194" fontId="34" fillId="0" borderId="234" xfId="1" applyNumberFormat="1" applyFont="1" applyBorder="1" applyAlignment="1">
      <alignment horizontal="right"/>
    </xf>
    <xf numFmtId="194" fontId="34" fillId="0" borderId="235" xfId="1" applyNumberFormat="1" applyFont="1" applyBorder="1" applyAlignment="1">
      <alignment horizontal="right"/>
    </xf>
    <xf numFmtId="194" fontId="34" fillId="0" borderId="60" xfId="1" applyNumberFormat="1" applyFont="1" applyBorder="1" applyAlignment="1">
      <alignment horizontal="right"/>
    </xf>
    <xf numFmtId="194" fontId="34" fillId="0" borderId="236" xfId="1" applyNumberFormat="1" applyFont="1" applyBorder="1" applyAlignment="1">
      <alignment horizontal="right"/>
    </xf>
    <xf numFmtId="195" fontId="13" fillId="0" borderId="68" xfId="1" applyNumberFormat="1" applyFont="1" applyBorder="1" applyAlignment="1">
      <alignment horizontal="right"/>
    </xf>
    <xf numFmtId="195" fontId="34" fillId="0" borderId="68" xfId="1" applyNumberFormat="1" applyFont="1" applyBorder="1" applyAlignment="1">
      <alignment horizontal="right"/>
    </xf>
    <xf numFmtId="195" fontId="34" fillId="0" borderId="70" xfId="1" applyNumberFormat="1" applyFont="1" applyBorder="1" applyAlignment="1">
      <alignment horizontal="right"/>
    </xf>
    <xf numFmtId="194" fontId="13" fillId="0" borderId="68" xfId="1" applyNumberFormat="1" applyFont="1" applyBorder="1"/>
    <xf numFmtId="194" fontId="34" fillId="0" borderId="68" xfId="1" applyNumberFormat="1" applyFont="1" applyBorder="1"/>
    <xf numFmtId="194" fontId="34" fillId="0" borderId="0" xfId="1" applyNumberFormat="1" applyFont="1"/>
    <xf numFmtId="194" fontId="34" fillId="0" borderId="70" xfId="1" applyNumberFormat="1" applyFont="1" applyBorder="1"/>
    <xf numFmtId="195" fontId="13" fillId="0" borderId="1" xfId="1" applyNumberFormat="1" applyFont="1" applyBorder="1" applyAlignment="1">
      <alignment horizontal="right"/>
    </xf>
    <xf numFmtId="195" fontId="13" fillId="0" borderId="166" xfId="1" applyNumberFormat="1" applyFont="1" applyBorder="1"/>
    <xf numFmtId="195" fontId="13" fillId="0" borderId="40" xfId="1" applyNumberFormat="1" applyFont="1" applyBorder="1" applyAlignment="1">
      <alignment horizontal="right"/>
    </xf>
    <xf numFmtId="195" fontId="34" fillId="0" borderId="166" xfId="1" applyNumberFormat="1" applyFont="1" applyBorder="1"/>
    <xf numFmtId="195" fontId="34" fillId="0" borderId="1" xfId="1" applyNumberFormat="1" applyFont="1" applyBorder="1" applyAlignment="1">
      <alignment horizontal="right"/>
    </xf>
    <xf numFmtId="195" fontId="34" fillId="0" borderId="1" xfId="1" applyNumberFormat="1" applyFont="1" applyBorder="1"/>
    <xf numFmtId="195" fontId="34" fillId="0" borderId="222" xfId="1" applyNumberFormat="1" applyFont="1" applyBorder="1"/>
    <xf numFmtId="195" fontId="34" fillId="0" borderId="75" xfId="1" applyNumberFormat="1" applyFont="1" applyBorder="1" applyAlignment="1">
      <alignment horizontal="right"/>
    </xf>
    <xf numFmtId="194" fontId="13" fillId="0" borderId="140" xfId="1" applyNumberFormat="1" applyFont="1" applyBorder="1" applyAlignment="1">
      <alignment horizontal="right"/>
    </xf>
    <xf numFmtId="194" fontId="34" fillId="0" borderId="140" xfId="1" applyNumberFormat="1" applyFont="1" applyBorder="1" applyAlignment="1">
      <alignment horizontal="right"/>
    </xf>
    <xf numFmtId="194" fontId="34" fillId="0" borderId="238" xfId="1" applyNumberFormat="1" applyFont="1" applyBorder="1" applyAlignment="1">
      <alignment horizontal="right"/>
    </xf>
    <xf numFmtId="195" fontId="13" fillId="0" borderId="75" xfId="1" applyNumberFormat="1" applyFont="1" applyBorder="1" applyAlignment="1">
      <alignment horizontal="right"/>
    </xf>
    <xf numFmtId="195" fontId="34" fillId="0" borderId="76" xfId="1" applyNumberFormat="1" applyFont="1" applyBorder="1" applyAlignment="1">
      <alignment horizontal="right"/>
    </xf>
    <xf numFmtId="194" fontId="13" fillId="0" borderId="68" xfId="1" applyNumberFormat="1" applyFont="1" applyBorder="1" applyAlignment="1">
      <alignment horizontal="right"/>
    </xf>
    <xf numFmtId="194" fontId="34" fillId="0" borderId="68" xfId="1" applyNumberFormat="1" applyFont="1" applyBorder="1" applyAlignment="1">
      <alignment horizontal="right"/>
    </xf>
    <xf numFmtId="194" fontId="34" fillId="0" borderId="70" xfId="1" applyNumberFormat="1" applyFont="1" applyBorder="1" applyAlignment="1">
      <alignment horizontal="right"/>
    </xf>
    <xf numFmtId="195" fontId="13" fillId="0" borderId="166" xfId="1" applyNumberFormat="1" applyFont="1" applyBorder="1" applyAlignment="1">
      <alignment horizontal="right"/>
    </xf>
    <xf numFmtId="195" fontId="34" fillId="0" borderId="166" xfId="1" applyNumberFormat="1" applyFont="1" applyBorder="1" applyAlignment="1">
      <alignment horizontal="right"/>
    </xf>
    <xf numFmtId="195" fontId="34" fillId="0" borderId="222" xfId="1" applyNumberFormat="1" applyFont="1" applyBorder="1" applyAlignment="1">
      <alignment horizontal="right"/>
    </xf>
    <xf numFmtId="0" fontId="13" fillId="0" borderId="38" xfId="1" applyFont="1" applyBorder="1" applyAlignment="1">
      <alignment horizontal="right"/>
    </xf>
    <xf numFmtId="0" fontId="34" fillId="0" borderId="38" xfId="1" applyFont="1" applyBorder="1" applyAlignment="1">
      <alignment horizontal="right"/>
    </xf>
    <xf numFmtId="0" fontId="34" fillId="0" borderId="0" xfId="1" applyFont="1" applyAlignment="1">
      <alignment horizontal="right"/>
    </xf>
    <xf numFmtId="0" fontId="34" fillId="0" borderId="88" xfId="1" applyFont="1" applyBorder="1" applyAlignment="1">
      <alignment horizontal="right"/>
    </xf>
    <xf numFmtId="0" fontId="13" fillId="0" borderId="44" xfId="1" applyFont="1" applyBorder="1" applyAlignment="1">
      <alignment horizontal="right"/>
    </xf>
    <xf numFmtId="0" fontId="13" fillId="0" borderId="75" xfId="1" applyFont="1" applyBorder="1"/>
    <xf numFmtId="0" fontId="13" fillId="0" borderId="88" xfId="1" applyFont="1" applyBorder="1" applyAlignment="1">
      <alignment horizontal="right"/>
    </xf>
    <xf numFmtId="0" fontId="34" fillId="0" borderId="75" xfId="1" applyFont="1" applyBorder="1"/>
    <xf numFmtId="0" fontId="34" fillId="0" borderId="44" xfId="1" applyFont="1" applyBorder="1" applyAlignment="1">
      <alignment horizontal="right"/>
    </xf>
    <xf numFmtId="0" fontId="34" fillId="0" borderId="44" xfId="1" applyFont="1" applyBorder="1"/>
    <xf numFmtId="0" fontId="34" fillId="0" borderId="76" xfId="1" applyFont="1" applyBorder="1"/>
    <xf numFmtId="0" fontId="34" fillId="0" borderId="166" xfId="1" applyFont="1" applyBorder="1"/>
    <xf numFmtId="194" fontId="34" fillId="0" borderId="235" xfId="1" applyNumberFormat="1" applyFont="1" applyBorder="1"/>
    <xf numFmtId="195" fontId="34" fillId="0" borderId="108" xfId="1" applyNumberFormat="1" applyFont="1" applyBorder="1" applyAlignment="1">
      <alignment horizontal="right"/>
    </xf>
    <xf numFmtId="195" fontId="34" fillId="0" borderId="71" xfId="1" applyNumberFormat="1" applyFont="1" applyBorder="1" applyAlignment="1">
      <alignment horizontal="right"/>
    </xf>
    <xf numFmtId="194" fontId="13" fillId="0" borderId="62" xfId="1" applyNumberFormat="1" applyFont="1" applyBorder="1" applyAlignment="1">
      <alignment horizontal="right"/>
    </xf>
    <xf numFmtId="194" fontId="13" fillId="0" borderId="64" xfId="1" applyNumberFormat="1" applyFont="1" applyBorder="1" applyAlignment="1">
      <alignment horizontal="right"/>
    </xf>
    <xf numFmtId="194" fontId="13" fillId="0" borderId="63" xfId="1" applyNumberFormat="1" applyFont="1" applyBorder="1" applyAlignment="1">
      <alignment horizontal="right"/>
    </xf>
    <xf numFmtId="194" fontId="34" fillId="0" borderId="63" xfId="1" applyNumberFormat="1" applyFont="1" applyBorder="1" applyAlignment="1">
      <alignment horizontal="right"/>
    </xf>
    <xf numFmtId="194" fontId="34" fillId="0" borderId="64" xfId="1" applyNumberFormat="1" applyFont="1" applyBorder="1" applyAlignment="1">
      <alignment horizontal="right"/>
    </xf>
    <xf numFmtId="194" fontId="34" fillId="0" borderId="62" xfId="1" applyNumberFormat="1" applyFont="1" applyBorder="1" applyAlignment="1">
      <alignment horizontal="right"/>
    </xf>
    <xf numFmtId="194" fontId="34" fillId="0" borderId="67" xfId="1" applyNumberFormat="1" applyFont="1" applyBorder="1" applyAlignment="1">
      <alignment horizontal="right"/>
    </xf>
    <xf numFmtId="196" fontId="13" fillId="0" borderId="140" xfId="1" applyNumberFormat="1" applyFont="1" applyBorder="1" applyAlignment="1">
      <alignment horizontal="right"/>
    </xf>
    <xf numFmtId="196" fontId="34" fillId="0" borderId="140" xfId="1" applyNumberFormat="1" applyFont="1" applyBorder="1" applyAlignment="1">
      <alignment horizontal="right"/>
    </xf>
    <xf numFmtId="196" fontId="34" fillId="0" borderId="237" xfId="1" applyNumberFormat="1" applyFont="1" applyBorder="1" applyAlignment="1">
      <alignment horizontal="right"/>
    </xf>
    <xf numFmtId="196" fontId="34" fillId="0" borderId="238" xfId="1" applyNumberFormat="1" applyFont="1" applyBorder="1" applyAlignment="1">
      <alignment horizontal="right"/>
    </xf>
    <xf numFmtId="197" fontId="34" fillId="0" borderId="0" xfId="1" applyNumberFormat="1" applyFont="1" applyAlignment="1">
      <alignment horizontal="right"/>
    </xf>
    <xf numFmtId="0" fontId="17" fillId="0" borderId="220" xfId="1" applyFont="1" applyBorder="1" applyAlignment="1">
      <alignment horizontal="center"/>
    </xf>
    <xf numFmtId="198" fontId="13" fillId="0" borderId="237" xfId="1" applyNumberFormat="1" applyFont="1" applyBorder="1" applyAlignment="1">
      <alignment horizontal="right" vertical="center"/>
    </xf>
    <xf numFmtId="198" fontId="13" fillId="0" borderId="37" xfId="1" applyNumberFormat="1" applyFont="1" applyBorder="1" applyAlignment="1">
      <alignment horizontal="right" vertical="center"/>
    </xf>
    <xf numFmtId="198" fontId="34" fillId="0" borderId="37" xfId="1" applyNumberFormat="1" applyFont="1" applyBorder="1" applyAlignment="1">
      <alignment horizontal="right" vertical="center"/>
    </xf>
    <xf numFmtId="198" fontId="34" fillId="0" borderId="237" xfId="1" applyNumberFormat="1" applyFont="1" applyBorder="1" applyAlignment="1">
      <alignment horizontal="right" vertical="center"/>
    </xf>
    <xf numFmtId="0" fontId="17" fillId="0" borderId="36" xfId="1" applyFont="1" applyBorder="1" applyAlignment="1">
      <alignment horizontal="center"/>
    </xf>
    <xf numFmtId="199" fontId="13" fillId="0" borderId="0" xfId="1" applyNumberFormat="1" applyFont="1" applyAlignment="1">
      <alignment horizontal="right" vertical="center"/>
    </xf>
    <xf numFmtId="199" fontId="13" fillId="0" borderId="68" xfId="1" applyNumberFormat="1" applyFont="1" applyBorder="1" applyAlignment="1">
      <alignment horizontal="right" vertical="center"/>
    </xf>
    <xf numFmtId="199" fontId="13" fillId="0" borderId="38" xfId="1" applyNumberFormat="1" applyFont="1" applyBorder="1" applyAlignment="1">
      <alignment horizontal="right" vertical="center"/>
    </xf>
    <xf numFmtId="199" fontId="34" fillId="0" borderId="38" xfId="1" applyNumberFormat="1" applyFont="1" applyBorder="1" applyAlignment="1">
      <alignment horizontal="right" vertical="center"/>
    </xf>
    <xf numFmtId="199" fontId="34" fillId="0" borderId="68" xfId="1" applyNumberFormat="1" applyFont="1" applyBorder="1" applyAlignment="1">
      <alignment horizontal="right" vertical="center"/>
    </xf>
    <xf numFmtId="199" fontId="34" fillId="0" borderId="0" xfId="1" applyNumberFormat="1" applyFont="1" applyAlignment="1">
      <alignment horizontal="right" vertical="center"/>
    </xf>
    <xf numFmtId="199" fontId="34" fillId="0" borderId="70" xfId="1" applyNumberFormat="1" applyFont="1" applyBorder="1" applyAlignment="1">
      <alignment horizontal="right" vertical="center"/>
    </xf>
    <xf numFmtId="0" fontId="17" fillId="0" borderId="221" xfId="1" applyFont="1" applyBorder="1" applyAlignment="1">
      <alignment horizontal="center"/>
    </xf>
    <xf numFmtId="198" fontId="13" fillId="0" borderId="49" xfId="1" applyNumberFormat="1" applyFont="1" applyBorder="1" applyAlignment="1">
      <alignment horizontal="right" vertical="center"/>
    </xf>
    <xf numFmtId="198" fontId="13" fillId="0" borderId="72" xfId="1" applyNumberFormat="1" applyFont="1" applyBorder="1" applyAlignment="1">
      <alignment horizontal="right" vertical="center"/>
    </xf>
    <xf numFmtId="198" fontId="13" fillId="0" borderId="71" xfId="1" applyNumberFormat="1" applyFont="1" applyBorder="1" applyAlignment="1">
      <alignment horizontal="right" vertical="center"/>
    </xf>
    <xf numFmtId="198" fontId="34" fillId="0" borderId="71" xfId="1" applyNumberFormat="1" applyFont="1" applyBorder="1" applyAlignment="1">
      <alignment horizontal="right" vertical="center"/>
    </xf>
    <xf numFmtId="198" fontId="34" fillId="0" borderId="72" xfId="1" applyNumberFormat="1" applyFont="1" applyBorder="1" applyAlignment="1">
      <alignment horizontal="right" vertical="center"/>
    </xf>
    <xf numFmtId="198" fontId="34" fillId="0" borderId="49" xfId="1" applyNumberFormat="1" applyFont="1" applyBorder="1" applyAlignment="1">
      <alignment horizontal="right" vertical="center"/>
    </xf>
    <xf numFmtId="198" fontId="34" fillId="0" borderId="73" xfId="1" applyNumberFormat="1" applyFont="1" applyBorder="1" applyAlignment="1">
      <alignment horizontal="right" vertical="center"/>
    </xf>
    <xf numFmtId="0" fontId="61" fillId="0" borderId="0" xfId="1" applyFont="1"/>
    <xf numFmtId="0" fontId="52" fillId="0" borderId="0" xfId="1" applyFont="1" applyAlignment="1">
      <alignment vertical="center"/>
    </xf>
    <xf numFmtId="0" fontId="5" fillId="0" borderId="49" xfId="1" applyBorder="1"/>
    <xf numFmtId="0" fontId="17" fillId="0" borderId="31" xfId="1" applyFont="1" applyBorder="1"/>
    <xf numFmtId="0" fontId="17" fillId="0" borderId="47" xfId="1" applyFont="1" applyBorder="1" applyAlignment="1">
      <alignment horizontal="center"/>
    </xf>
    <xf numFmtId="195" fontId="17" fillId="0" borderId="110" xfId="1" applyNumberFormat="1" applyFont="1" applyBorder="1" applyAlignment="1">
      <alignment horizontal="right"/>
    </xf>
    <xf numFmtId="195" fontId="26" fillId="0" borderId="110" xfId="1" applyNumberFormat="1" applyFont="1" applyBorder="1" applyAlignment="1">
      <alignment horizontal="right"/>
    </xf>
    <xf numFmtId="195" fontId="26" fillId="0" borderId="17" xfId="1" applyNumberFormat="1" applyFont="1" applyBorder="1" applyAlignment="1">
      <alignment horizontal="right"/>
    </xf>
    <xf numFmtId="195" fontId="26" fillId="0" borderId="9" xfId="1" applyNumberFormat="1" applyFont="1" applyBorder="1" applyAlignment="1">
      <alignment horizontal="right"/>
    </xf>
    <xf numFmtId="195" fontId="26" fillId="0" borderId="78" xfId="1" applyNumberFormat="1" applyFont="1" applyBorder="1" applyAlignment="1">
      <alignment horizontal="right"/>
    </xf>
    <xf numFmtId="0" fontId="17" fillId="0" borderId="239" xfId="1" applyFont="1" applyBorder="1" applyAlignment="1">
      <alignment horizontal="center"/>
    </xf>
    <xf numFmtId="195" fontId="17" fillId="0" borderId="105" xfId="1" applyNumberFormat="1" applyFont="1" applyBorder="1" applyAlignment="1">
      <alignment horizontal="right"/>
    </xf>
    <xf numFmtId="195" fontId="26" fillId="0" borderId="105" xfId="1" applyNumberFormat="1" applyFont="1" applyBorder="1" applyAlignment="1">
      <alignment horizontal="right"/>
    </xf>
    <xf numFmtId="195" fontId="26" fillId="0" borderId="245" xfId="1" applyNumberFormat="1" applyFont="1" applyBorder="1" applyAlignment="1">
      <alignment horizontal="right"/>
    </xf>
    <xf numFmtId="195" fontId="26" fillId="0" borderId="92" xfId="1" applyNumberFormat="1" applyFont="1" applyBorder="1" applyAlignment="1">
      <alignment horizontal="right"/>
    </xf>
    <xf numFmtId="195" fontId="26" fillId="0" borderId="96" xfId="1" applyNumberFormat="1" applyFont="1" applyBorder="1" applyAlignment="1">
      <alignment horizontal="right"/>
    </xf>
    <xf numFmtId="0" fontId="5" fillId="0" borderId="62" xfId="1" applyBorder="1" applyAlignment="1">
      <alignment horizontal="right"/>
    </xf>
    <xf numFmtId="0" fontId="5" fillId="0" borderId="62" xfId="1" applyBorder="1"/>
    <xf numFmtId="195" fontId="13" fillId="0" borderId="105" xfId="1" applyNumberFormat="1" applyFont="1" applyBorder="1"/>
    <xf numFmtId="195" fontId="34" fillId="0" borderId="105" xfId="1" applyNumberFormat="1" applyFont="1" applyBorder="1"/>
    <xf numFmtId="195" fontId="34" fillId="0" borderId="245" xfId="1" applyNumberFormat="1" applyFont="1" applyBorder="1"/>
    <xf numFmtId="195" fontId="34" fillId="0" borderId="92" xfId="1" applyNumberFormat="1" applyFont="1" applyBorder="1"/>
    <xf numFmtId="195" fontId="34" fillId="0" borderId="96" xfId="1" applyNumberFormat="1" applyFont="1" applyBorder="1"/>
    <xf numFmtId="0" fontId="62" fillId="0" borderId="0" xfId="7" applyFont="1">
      <alignment vertical="center"/>
    </xf>
    <xf numFmtId="0" fontId="16" fillId="0" borderId="0" xfId="7" applyFont="1">
      <alignment vertical="center"/>
    </xf>
    <xf numFmtId="0" fontId="50" fillId="0" borderId="240" xfId="7" applyFont="1" applyBorder="1">
      <alignment vertical="center"/>
    </xf>
    <xf numFmtId="0" fontId="50" fillId="0" borderId="66" xfId="7" applyFont="1" applyBorder="1">
      <alignment vertical="center"/>
    </xf>
    <xf numFmtId="0" fontId="50" fillId="0" borderId="65" xfId="7" applyFont="1" applyBorder="1" applyAlignment="1">
      <alignment horizontal="right" vertical="center"/>
    </xf>
    <xf numFmtId="0" fontId="50" fillId="0" borderId="54" xfId="7" applyFont="1" applyBorder="1">
      <alignment vertical="center"/>
    </xf>
    <xf numFmtId="0" fontId="50" fillId="0" borderId="19" xfId="7" applyFont="1" applyBorder="1">
      <alignment vertical="center"/>
    </xf>
    <xf numFmtId="0" fontId="50" fillId="0" borderId="79" xfId="7" applyFont="1" applyBorder="1">
      <alignment vertical="center"/>
    </xf>
    <xf numFmtId="0" fontId="64" fillId="0" borderId="29" xfId="7" applyFont="1" applyBorder="1" applyAlignment="1">
      <alignment horizontal="right" vertical="center"/>
    </xf>
    <xf numFmtId="0" fontId="64" fillId="0" borderId="30" xfId="7" applyFont="1" applyBorder="1" applyAlignment="1">
      <alignment horizontal="right" vertical="center"/>
    </xf>
    <xf numFmtId="0" fontId="64" fillId="0" borderId="260" xfId="7" applyFont="1" applyBorder="1" applyAlignment="1">
      <alignment horizontal="right" vertical="center"/>
    </xf>
    <xf numFmtId="0" fontId="64" fillId="0" borderId="44" xfId="7" applyFont="1" applyBorder="1" applyAlignment="1">
      <alignment horizontal="right" vertical="center"/>
    </xf>
    <xf numFmtId="0" fontId="64" fillId="0" borderId="46" xfId="7" applyFont="1" applyBorder="1" applyAlignment="1">
      <alignment horizontal="right" vertical="center"/>
    </xf>
    <xf numFmtId="0" fontId="64" fillId="0" borderId="76" xfId="7" applyFont="1" applyBorder="1" applyAlignment="1">
      <alignment horizontal="right" vertical="center"/>
    </xf>
    <xf numFmtId="3" fontId="64" fillId="0" borderId="35" xfId="7" applyNumberFormat="1" applyFont="1" applyBorder="1">
      <alignment vertical="center"/>
    </xf>
    <xf numFmtId="3" fontId="64" fillId="0" borderId="34" xfId="7" applyNumberFormat="1" applyFont="1" applyBorder="1">
      <alignment vertical="center"/>
    </xf>
    <xf numFmtId="3" fontId="64" fillId="0" borderId="261" xfId="7" applyNumberFormat="1" applyFont="1" applyBorder="1">
      <alignment vertical="center"/>
    </xf>
    <xf numFmtId="3" fontId="64" fillId="0" borderId="44" xfId="7" applyNumberFormat="1" applyFont="1" applyBorder="1" applyAlignment="1">
      <alignment horizontal="right" vertical="center"/>
    </xf>
    <xf numFmtId="3" fontId="64" fillId="0" borderId="46" xfId="7" applyNumberFormat="1" applyFont="1" applyBorder="1" applyAlignment="1">
      <alignment horizontal="right" vertical="center"/>
    </xf>
    <xf numFmtId="186" fontId="5" fillId="0" borderId="0" xfId="7" applyNumberFormat="1">
      <alignment vertical="center"/>
    </xf>
    <xf numFmtId="3" fontId="64" fillId="0" borderId="245" xfId="7" applyNumberFormat="1" applyFont="1" applyBorder="1">
      <alignment vertical="center"/>
    </xf>
    <xf numFmtId="3" fontId="64" fillId="0" borderId="241" xfId="7" applyNumberFormat="1" applyFont="1" applyBorder="1">
      <alignment vertical="center"/>
    </xf>
    <xf numFmtId="3" fontId="64" fillId="0" borderId="96" xfId="7" applyNumberFormat="1" applyFont="1" applyBorder="1">
      <alignment vertical="center"/>
    </xf>
    <xf numFmtId="0" fontId="50" fillId="0" borderId="48" xfId="7" applyFont="1" applyBorder="1">
      <alignment vertical="center"/>
    </xf>
    <xf numFmtId="0" fontId="50" fillId="0" borderId="49" xfId="7" applyFont="1" applyBorder="1" applyAlignment="1">
      <alignment horizontal="center" vertical="center" wrapText="1"/>
    </xf>
    <xf numFmtId="0" fontId="50" fillId="0" borderId="49" xfId="7" applyFont="1" applyBorder="1">
      <alignment vertical="center"/>
    </xf>
    <xf numFmtId="0" fontId="50" fillId="0" borderId="51" xfId="7" applyFont="1" applyBorder="1">
      <alignment vertical="center"/>
    </xf>
    <xf numFmtId="0" fontId="50" fillId="0" borderId="73" xfId="7" applyFont="1" applyBorder="1">
      <alignment vertical="center"/>
    </xf>
    <xf numFmtId="0" fontId="64" fillId="0" borderId="100" xfId="7" applyFont="1" applyBorder="1" applyAlignment="1">
      <alignment horizontal="right" vertical="center"/>
    </xf>
    <xf numFmtId="0" fontId="64" fillId="0" borderId="242" xfId="7" applyFont="1" applyBorder="1" applyAlignment="1">
      <alignment horizontal="right" vertical="center"/>
    </xf>
    <xf numFmtId="0" fontId="64" fillId="0" borderId="102" xfId="7" applyFont="1" applyBorder="1" applyAlignment="1">
      <alignment horizontal="right" vertical="center"/>
    </xf>
    <xf numFmtId="3" fontId="64" fillId="0" borderId="76" xfId="7" applyNumberFormat="1" applyFont="1" applyBorder="1" applyAlignment="1">
      <alignment horizontal="right" vertical="center"/>
    </xf>
    <xf numFmtId="3" fontId="64" fillId="0" borderId="0" xfId="7" applyNumberFormat="1" applyFont="1" applyAlignment="1">
      <alignment horizontal="right" vertical="center"/>
    </xf>
    <xf numFmtId="3" fontId="5" fillId="0" borderId="0" xfId="7" applyNumberFormat="1">
      <alignment vertical="center"/>
    </xf>
    <xf numFmtId="3" fontId="64" fillId="0" borderId="0" xfId="7" applyNumberFormat="1" applyFont="1">
      <alignment vertical="center"/>
    </xf>
    <xf numFmtId="0" fontId="50" fillId="0" borderId="0" xfId="7" applyFont="1">
      <alignment vertical="center"/>
    </xf>
    <xf numFmtId="0" fontId="26" fillId="0" borderId="0" xfId="7" applyFont="1">
      <alignment vertical="center"/>
    </xf>
    <xf numFmtId="0" fontId="5" fillId="0" borderId="3" xfId="1" applyBorder="1" applyAlignment="1">
      <alignment horizontal="center"/>
    </xf>
    <xf numFmtId="0" fontId="5" fillId="0" borderId="4" xfId="1" applyBorder="1" applyAlignment="1">
      <alignment horizontal="center"/>
    </xf>
    <xf numFmtId="0" fontId="26" fillId="0" borderId="0" xfId="1" applyFont="1" applyAlignment="1">
      <alignment vertical="top" wrapText="1"/>
    </xf>
    <xf numFmtId="0" fontId="26" fillId="0" borderId="2" xfId="1" applyFont="1" applyBorder="1" applyAlignment="1">
      <alignment horizontal="center" vertical="center"/>
    </xf>
    <xf numFmtId="0" fontId="26" fillId="0" borderId="26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/>
    </xf>
    <xf numFmtId="200" fontId="34" fillId="0" borderId="175" xfId="4" applyNumberFormat="1" applyFont="1" applyFill="1" applyBorder="1" applyAlignment="1">
      <alignment vertical="center"/>
    </xf>
    <xf numFmtId="200" fontId="34" fillId="0" borderId="176" xfId="4" applyNumberFormat="1" applyFont="1" applyFill="1" applyBorder="1" applyAlignment="1">
      <alignment vertical="center"/>
    </xf>
    <xf numFmtId="200" fontId="34" fillId="0" borderId="3" xfId="4" applyNumberFormat="1" applyFont="1" applyFill="1" applyBorder="1" applyAlignment="1">
      <alignment vertical="center"/>
    </xf>
    <xf numFmtId="200" fontId="34" fillId="0" borderId="18" xfId="4" applyNumberFormat="1" applyFont="1" applyFill="1" applyBorder="1" applyAlignment="1">
      <alignment vertical="center"/>
    </xf>
    <xf numFmtId="200" fontId="34" fillId="0" borderId="250" xfId="4" applyNumberFormat="1" applyFont="1" applyFill="1" applyBorder="1" applyAlignment="1">
      <alignment vertical="center"/>
    </xf>
    <xf numFmtId="200" fontId="34" fillId="0" borderId="251" xfId="4" applyNumberFormat="1" applyFont="1" applyFill="1" applyBorder="1" applyAlignment="1">
      <alignment vertical="center"/>
    </xf>
    <xf numFmtId="200" fontId="34" fillId="0" borderId="4" xfId="4" applyNumberFormat="1" applyFont="1" applyFill="1" applyBorder="1" applyAlignment="1">
      <alignment vertical="center"/>
    </xf>
    <xf numFmtId="0" fontId="26" fillId="0" borderId="113" xfId="1" applyFont="1" applyBorder="1" applyAlignment="1">
      <alignment horizontal="center" vertical="center"/>
    </xf>
    <xf numFmtId="0" fontId="26" fillId="0" borderId="41" xfId="1" applyFont="1" applyBorder="1" applyAlignment="1">
      <alignment horizontal="center" vertical="center"/>
    </xf>
    <xf numFmtId="200" fontId="34" fillId="0" borderId="80" xfId="4" applyNumberFormat="1" applyFont="1" applyFill="1" applyBorder="1" applyAlignment="1">
      <alignment vertical="center"/>
    </xf>
    <xf numFmtId="200" fontId="34" fillId="0" borderId="113" xfId="4" applyNumberFormat="1" applyFont="1" applyFill="1" applyBorder="1" applyAlignment="1">
      <alignment vertical="center"/>
    </xf>
    <xf numFmtId="200" fontId="34" fillId="0" borderId="15" xfId="4" applyNumberFormat="1" applyFont="1" applyFill="1" applyBorder="1" applyAlignment="1">
      <alignment vertical="center"/>
    </xf>
    <xf numFmtId="200" fontId="34" fillId="0" borderId="86" xfId="4" applyNumberFormat="1" applyFont="1" applyFill="1" applyBorder="1" applyAlignment="1">
      <alignment vertical="center"/>
    </xf>
    <xf numFmtId="200" fontId="34" fillId="0" borderId="41" xfId="4" applyNumberFormat="1" applyFont="1" applyFill="1" applyBorder="1" applyAlignment="1">
      <alignment vertical="center"/>
    </xf>
    <xf numFmtId="0" fontId="26" fillId="0" borderId="110" xfId="1" applyFont="1" applyBorder="1" applyAlignment="1">
      <alignment horizontal="center" vertical="center"/>
    </xf>
    <xf numFmtId="0" fontId="26" fillId="0" borderId="39" xfId="1" applyFont="1" applyBorder="1" applyAlignment="1">
      <alignment horizontal="center" vertical="center"/>
    </xf>
    <xf numFmtId="200" fontId="34" fillId="0" borderId="77" xfId="4" applyNumberFormat="1" applyFont="1" applyFill="1" applyBorder="1" applyAlignment="1">
      <alignment vertical="center"/>
    </xf>
    <xf numFmtId="200" fontId="34" fillId="0" borderId="110" xfId="4" applyNumberFormat="1" applyFont="1" applyFill="1" applyBorder="1" applyAlignment="1">
      <alignment vertical="center"/>
    </xf>
    <xf numFmtId="200" fontId="34" fillId="0" borderId="9" xfId="4" applyNumberFormat="1" applyFont="1" applyFill="1" applyBorder="1" applyAlignment="1">
      <alignment vertical="center"/>
    </xf>
    <xf numFmtId="200" fontId="34" fillId="0" borderId="85" xfId="4" applyNumberFormat="1" applyFont="1" applyFill="1" applyBorder="1" applyAlignment="1">
      <alignment vertical="center"/>
    </xf>
    <xf numFmtId="200" fontId="34" fillId="0" borderId="108" xfId="4" applyNumberFormat="1" applyFont="1" applyFill="1" applyBorder="1" applyAlignment="1">
      <alignment vertical="center"/>
    </xf>
    <xf numFmtId="200" fontId="34" fillId="0" borderId="135" xfId="4" applyNumberFormat="1" applyFont="1" applyFill="1" applyBorder="1" applyAlignment="1">
      <alignment vertical="center"/>
    </xf>
    <xf numFmtId="200" fontId="34" fillId="0" borderId="39" xfId="4" applyNumberFormat="1" applyFont="1" applyFill="1" applyBorder="1" applyAlignment="1">
      <alignment vertical="center"/>
    </xf>
    <xf numFmtId="200" fontId="34" fillId="0" borderId="42" xfId="4" applyNumberFormat="1" applyFont="1" applyFill="1" applyBorder="1" applyAlignment="1">
      <alignment vertical="center"/>
    </xf>
    <xf numFmtId="200" fontId="34" fillId="0" borderId="244" xfId="4" applyNumberFormat="1" applyFont="1" applyFill="1" applyBorder="1" applyAlignment="1">
      <alignment vertical="center"/>
    </xf>
    <xf numFmtId="200" fontId="34" fillId="0" borderId="84" xfId="4" applyNumberFormat="1" applyFont="1" applyFill="1" applyBorder="1" applyAlignment="1">
      <alignment vertical="center"/>
    </xf>
    <xf numFmtId="200" fontId="34" fillId="0" borderId="123" xfId="4" applyNumberFormat="1" applyFont="1" applyFill="1" applyBorder="1" applyAlignment="1">
      <alignment vertical="center"/>
    </xf>
    <xf numFmtId="200" fontId="34" fillId="0" borderId="243" xfId="4" applyNumberFormat="1" applyFont="1" applyFill="1" applyBorder="1" applyAlignment="1">
      <alignment vertical="center"/>
    </xf>
    <xf numFmtId="0" fontId="26" fillId="0" borderId="81" xfId="1" applyFont="1" applyBorder="1" applyAlignment="1">
      <alignment horizontal="center" vertical="center" textRotation="255"/>
    </xf>
    <xf numFmtId="0" fontId="26" fillId="0" borderId="60" xfId="1" applyFont="1" applyBorder="1" applyAlignment="1">
      <alignment horizontal="center" vertical="center" textRotation="255"/>
    </xf>
    <xf numFmtId="0" fontId="26" fillId="0" borderId="235" xfId="1" applyFont="1" applyBorder="1" applyAlignment="1">
      <alignment horizontal="center" vertical="center" textRotation="255"/>
    </xf>
    <xf numFmtId="0" fontId="26" fillId="0" borderId="12" xfId="1" applyFont="1" applyBorder="1" applyAlignment="1">
      <alignment horizontal="center" vertical="center" textRotation="255"/>
    </xf>
    <xf numFmtId="0" fontId="26" fillId="0" borderId="0" xfId="1" applyFont="1" applyAlignment="1">
      <alignment horizontal="center" vertical="center" textRotation="255"/>
    </xf>
    <xf numFmtId="0" fontId="26" fillId="0" borderId="68" xfId="1" applyFont="1" applyBorder="1" applyAlignment="1">
      <alignment horizontal="center" vertical="center" textRotation="255"/>
    </xf>
    <xf numFmtId="0" fontId="26" fillId="0" borderId="19" xfId="1" applyFont="1" applyBorder="1" applyAlignment="1">
      <alignment horizontal="center" vertical="center" textRotation="255"/>
    </xf>
    <xf numFmtId="0" fontId="26" fillId="0" borderId="1" xfId="1" applyFont="1" applyBorder="1" applyAlignment="1">
      <alignment horizontal="center" vertical="center" textRotation="255"/>
    </xf>
    <xf numFmtId="0" fontId="26" fillId="0" borderId="166" xfId="1" applyFont="1" applyBorder="1" applyAlignment="1">
      <alignment horizontal="center" vertical="center" textRotation="255"/>
    </xf>
    <xf numFmtId="0" fontId="26" fillId="0" borderId="123" xfId="1" applyFont="1" applyBorder="1" applyAlignment="1">
      <alignment horizontal="center" vertical="center"/>
    </xf>
    <xf numFmtId="0" fontId="26" fillId="0" borderId="243" xfId="1" applyFont="1" applyBorder="1" applyAlignment="1">
      <alignment horizontal="center" vertical="center"/>
    </xf>
    <xf numFmtId="200" fontId="34" fillId="0" borderId="6" xfId="4" applyNumberFormat="1" applyFont="1" applyFill="1" applyBorder="1" applyAlignment="1">
      <alignment vertical="center"/>
    </xf>
    <xf numFmtId="200" fontId="34" fillId="0" borderId="83" xfId="4" applyNumberFormat="1" applyFont="1" applyFill="1" applyBorder="1" applyAlignment="1">
      <alignment vertical="center"/>
    </xf>
    <xf numFmtId="200" fontId="34" fillId="0" borderId="14" xfId="4" applyNumberFormat="1" applyFont="1" applyFill="1" applyBorder="1" applyAlignment="1">
      <alignment vertical="center"/>
    </xf>
    <xf numFmtId="200" fontId="34" fillId="0" borderId="35" xfId="4" applyNumberFormat="1" applyFont="1" applyFill="1" applyBorder="1" applyAlignment="1">
      <alignment vertical="center"/>
    </xf>
    <xf numFmtId="200" fontId="34" fillId="0" borderId="16" xfId="4" applyNumberFormat="1" applyFont="1" applyFill="1" applyBorder="1" applyAlignment="1">
      <alignment vertical="center"/>
    </xf>
    <xf numFmtId="200" fontId="34" fillId="0" borderId="8" xfId="4" applyNumberFormat="1" applyFont="1" applyFill="1" applyBorder="1" applyAlignment="1">
      <alignment vertical="center"/>
    </xf>
    <xf numFmtId="200" fontId="34" fillId="0" borderId="17" xfId="4" applyNumberFormat="1" applyFont="1" applyFill="1" applyBorder="1" applyAlignment="1">
      <alignment vertical="center"/>
    </xf>
    <xf numFmtId="200" fontId="34" fillId="0" borderId="10" xfId="4" applyNumberFormat="1" applyFont="1" applyFill="1" applyBorder="1" applyAlignment="1">
      <alignment vertical="center"/>
    </xf>
    <xf numFmtId="200" fontId="34" fillId="0" borderId="5" xfId="4" applyNumberFormat="1" applyFont="1" applyFill="1" applyBorder="1" applyAlignment="1">
      <alignment vertical="center"/>
    </xf>
    <xf numFmtId="200" fontId="34" fillId="0" borderId="29" xfId="4" applyNumberFormat="1" applyFont="1" applyFill="1" applyBorder="1" applyAlignment="1">
      <alignment vertical="center"/>
    </xf>
    <xf numFmtId="200" fontId="34" fillId="0" borderId="7" xfId="4" applyNumberFormat="1" applyFont="1" applyFill="1" applyBorder="1" applyAlignment="1">
      <alignment vertical="center"/>
    </xf>
    <xf numFmtId="0" fontId="26" fillId="0" borderId="1" xfId="1" applyFont="1" applyBorder="1" applyAlignment="1">
      <alignment horizontal="right" vertical="center"/>
    </xf>
    <xf numFmtId="0" fontId="26" fillId="0" borderId="83" xfId="1" applyFont="1" applyBorder="1" applyAlignment="1">
      <alignment horizontal="center" vertical="center"/>
    </xf>
    <xf numFmtId="0" fontId="26" fillId="0" borderId="86" xfId="1" applyFont="1" applyBorder="1" applyAlignment="1">
      <alignment horizontal="center" vertical="center"/>
    </xf>
    <xf numFmtId="0" fontId="26" fillId="0" borderId="84" xfId="1" applyFont="1" applyBorder="1" applyAlignment="1">
      <alignment horizontal="center" vertical="center"/>
    </xf>
    <xf numFmtId="0" fontId="26" fillId="0" borderId="6" xfId="1" applyFont="1" applyBorder="1" applyAlignment="1">
      <alignment horizontal="center" vertical="center"/>
    </xf>
    <xf numFmtId="0" fontId="26" fillId="0" borderId="80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/>
    </xf>
    <xf numFmtId="0" fontId="26" fillId="4" borderId="113" xfId="1" applyFont="1" applyFill="1" applyBorder="1" applyAlignment="1">
      <alignment horizontal="center" vertical="center"/>
    </xf>
    <xf numFmtId="38" fontId="34" fillId="0" borderId="2" xfId="1" applyNumberFormat="1" applyFont="1" applyBorder="1" applyAlignment="1">
      <alignment vertical="center"/>
    </xf>
    <xf numFmtId="38" fontId="34" fillId="0" borderId="26" xfId="1" applyNumberFormat="1" applyFont="1" applyBorder="1" applyAlignment="1">
      <alignment vertical="center"/>
    </xf>
    <xf numFmtId="38" fontId="34" fillId="0" borderId="4" xfId="1" applyNumberFormat="1" applyFont="1" applyBorder="1" applyAlignment="1">
      <alignment vertical="center"/>
    </xf>
    <xf numFmtId="38" fontId="34" fillId="0" borderId="3" xfId="1" applyNumberFormat="1" applyFont="1" applyBorder="1" applyAlignment="1">
      <alignment vertical="center"/>
    </xf>
    <xf numFmtId="0" fontId="26" fillId="0" borderId="11" xfId="1" applyFont="1" applyBorder="1" applyAlignment="1">
      <alignment horizontal="center" vertical="center"/>
    </xf>
    <xf numFmtId="0" fontId="26" fillId="0" borderId="237" xfId="1" applyFont="1" applyBorder="1" applyAlignment="1">
      <alignment horizontal="center" vertical="center"/>
    </xf>
    <xf numFmtId="0" fontId="26" fillId="0" borderId="194" xfId="1" applyFont="1" applyBorder="1" applyAlignment="1">
      <alignment horizontal="center" vertical="center"/>
    </xf>
    <xf numFmtId="38" fontId="34" fillId="4" borderId="14" xfId="4" applyFont="1" applyFill="1" applyBorder="1" applyAlignment="1">
      <alignment vertical="center"/>
    </xf>
    <xf numFmtId="38" fontId="34" fillId="4" borderId="35" xfId="4" applyFont="1" applyFill="1" applyBorder="1" applyAlignment="1">
      <alignment vertical="center"/>
    </xf>
    <xf numFmtId="38" fontId="34" fillId="4" borderId="16" xfId="4" applyFont="1" applyFill="1" applyBorder="1" applyAlignment="1">
      <alignment vertical="center"/>
    </xf>
    <xf numFmtId="38" fontId="34" fillId="4" borderId="14" xfId="4" applyFont="1" applyFill="1" applyBorder="1" applyAlignment="1">
      <alignment horizontal="right" vertical="center"/>
    </xf>
    <xf numFmtId="38" fontId="34" fillId="4" borderId="35" xfId="4" applyFont="1" applyFill="1" applyBorder="1" applyAlignment="1">
      <alignment horizontal="right" vertical="center"/>
    </xf>
    <xf numFmtId="38" fontId="34" fillId="4" borderId="16" xfId="4" applyFont="1" applyFill="1" applyBorder="1" applyAlignment="1">
      <alignment horizontal="right" vertical="center"/>
    </xf>
    <xf numFmtId="0" fontId="50" fillId="4" borderId="35" xfId="1" applyFont="1" applyFill="1" applyBorder="1" applyAlignment="1">
      <alignment horizontal="right" vertical="center"/>
    </xf>
    <xf numFmtId="0" fontId="50" fillId="4" borderId="16" xfId="1" applyFont="1" applyFill="1" applyBorder="1" applyAlignment="1">
      <alignment horizontal="right" vertical="center"/>
    </xf>
    <xf numFmtId="0" fontId="26" fillId="0" borderId="8" xfId="1" applyFont="1" applyBorder="1" applyAlignment="1">
      <alignment horizontal="center" vertical="center"/>
    </xf>
    <xf numFmtId="0" fontId="26" fillId="0" borderId="17" xfId="1" applyFont="1" applyBorder="1" applyAlignment="1">
      <alignment horizontal="center" vertical="center"/>
    </xf>
    <xf numFmtId="0" fontId="26" fillId="0" borderId="10" xfId="1" applyFont="1" applyBorder="1" applyAlignment="1">
      <alignment horizontal="center" vertical="center"/>
    </xf>
    <xf numFmtId="38" fontId="34" fillId="4" borderId="8" xfId="4" applyFont="1" applyFill="1" applyBorder="1" applyAlignment="1">
      <alignment vertical="center"/>
    </xf>
    <xf numFmtId="38" fontId="34" fillId="4" borderId="17" xfId="4" applyFont="1" applyFill="1" applyBorder="1" applyAlignment="1">
      <alignment vertical="center"/>
    </xf>
    <xf numFmtId="38" fontId="34" fillId="4" borderId="10" xfId="4" applyFont="1" applyFill="1" applyBorder="1" applyAlignment="1">
      <alignment vertical="center"/>
    </xf>
    <xf numFmtId="38" fontId="34" fillId="4" borderId="8" xfId="4" applyFont="1" applyFill="1" applyBorder="1" applyAlignment="1">
      <alignment horizontal="right" vertical="center"/>
    </xf>
    <xf numFmtId="38" fontId="34" fillId="4" borderId="17" xfId="4" applyFont="1" applyFill="1" applyBorder="1" applyAlignment="1">
      <alignment horizontal="right" vertical="center"/>
    </xf>
    <xf numFmtId="38" fontId="34" fillId="4" borderId="10" xfId="4" applyFont="1" applyFill="1" applyBorder="1" applyAlignment="1">
      <alignment horizontal="right" vertical="center"/>
    </xf>
    <xf numFmtId="0" fontId="50" fillId="4" borderId="17" xfId="1" applyFont="1" applyFill="1" applyBorder="1" applyAlignment="1">
      <alignment horizontal="right" vertical="center"/>
    </xf>
    <xf numFmtId="0" fontId="50" fillId="4" borderId="10" xfId="1" applyFont="1" applyFill="1" applyBorder="1" applyAlignment="1">
      <alignment horizontal="right" vertical="center"/>
    </xf>
    <xf numFmtId="38" fontId="34" fillId="4" borderId="5" xfId="4" applyFont="1" applyFill="1" applyBorder="1" applyAlignment="1">
      <alignment horizontal="right" vertical="center"/>
    </xf>
    <xf numFmtId="38" fontId="34" fillId="4" borderId="29" xfId="4" applyFont="1" applyFill="1" applyBorder="1" applyAlignment="1">
      <alignment horizontal="right" vertical="center"/>
    </xf>
    <xf numFmtId="38" fontId="34" fillId="4" borderId="7" xfId="4" applyFont="1" applyFill="1" applyBorder="1" applyAlignment="1">
      <alignment horizontal="right" vertical="center"/>
    </xf>
    <xf numFmtId="0" fontId="34" fillId="0" borderId="2" xfId="1" applyFont="1" applyBorder="1" applyAlignment="1">
      <alignment horizontal="center" vertical="center"/>
    </xf>
    <xf numFmtId="0" fontId="34" fillId="0" borderId="26" xfId="1" applyFont="1" applyBorder="1" applyAlignment="1">
      <alignment horizontal="center" vertical="center"/>
    </xf>
    <xf numFmtId="0" fontId="34" fillId="0" borderId="4" xfId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0" fontId="26" fillId="0" borderId="44" xfId="1" applyFont="1" applyBorder="1" applyAlignment="1">
      <alignment horizontal="center" vertical="center"/>
    </xf>
    <xf numFmtId="0" fontId="26" fillId="0" borderId="45" xfId="1" applyFont="1" applyBorder="1" applyAlignment="1">
      <alignment horizontal="center" vertical="center"/>
    </xf>
    <xf numFmtId="0" fontId="50" fillId="4" borderId="29" xfId="1" applyFont="1" applyFill="1" applyBorder="1" applyAlignment="1">
      <alignment horizontal="right" vertical="center"/>
    </xf>
    <xf numFmtId="0" fontId="50" fillId="4" borderId="7" xfId="1" applyFont="1" applyFill="1" applyBorder="1" applyAlignment="1">
      <alignment horizontal="right" vertical="center"/>
    </xf>
    <xf numFmtId="38" fontId="34" fillId="0" borderId="2" xfId="1" applyNumberFormat="1" applyFont="1" applyBorder="1" applyAlignment="1">
      <alignment horizontal="right" vertical="center"/>
    </xf>
    <xf numFmtId="38" fontId="34" fillId="0" borderId="26" xfId="1" applyNumberFormat="1" applyFont="1" applyBorder="1" applyAlignment="1">
      <alignment horizontal="right" vertical="center"/>
    </xf>
    <xf numFmtId="0" fontId="50" fillId="0" borderId="26" xfId="1" applyFont="1" applyBorder="1" applyAlignment="1">
      <alignment horizontal="right" vertical="center"/>
    </xf>
    <xf numFmtId="0" fontId="50" fillId="0" borderId="4" xfId="1" applyFont="1" applyBorder="1" applyAlignment="1">
      <alignment horizontal="right" vertical="center"/>
    </xf>
    <xf numFmtId="38" fontId="34" fillId="0" borderId="2" xfId="1" applyNumberFormat="1" applyFont="1" applyFill="1" applyBorder="1" applyAlignment="1">
      <alignment horizontal="right" vertical="center"/>
    </xf>
    <xf numFmtId="38" fontId="34" fillId="0" borderId="26" xfId="1" applyNumberFormat="1" applyFont="1" applyFill="1" applyBorder="1" applyAlignment="1">
      <alignment horizontal="right" vertical="center"/>
    </xf>
    <xf numFmtId="0" fontId="50" fillId="0" borderId="26" xfId="1" applyFont="1" applyFill="1" applyBorder="1" applyAlignment="1">
      <alignment horizontal="right" vertical="center"/>
    </xf>
    <xf numFmtId="0" fontId="50" fillId="0" borderId="4" xfId="1" applyFont="1" applyFill="1" applyBorder="1" applyAlignment="1">
      <alignment horizontal="right" vertical="center"/>
    </xf>
    <xf numFmtId="38" fontId="34" fillId="0" borderId="14" xfId="4" applyFont="1" applyFill="1" applyBorder="1" applyAlignment="1">
      <alignment vertical="center"/>
    </xf>
    <xf numFmtId="38" fontId="34" fillId="0" borderId="35" xfId="4" applyFont="1" applyFill="1" applyBorder="1" applyAlignment="1">
      <alignment vertical="center"/>
    </xf>
    <xf numFmtId="38" fontId="34" fillId="0" borderId="16" xfId="4" applyFont="1" applyFill="1" applyBorder="1" applyAlignment="1">
      <alignment vertical="center"/>
    </xf>
    <xf numFmtId="38" fontId="34" fillId="0" borderId="19" xfId="4" applyFont="1" applyFill="1" applyBorder="1" applyAlignment="1">
      <alignment vertical="center"/>
    </xf>
    <xf numFmtId="38" fontId="34" fillId="0" borderId="1" xfId="4" applyFont="1" applyFill="1" applyBorder="1" applyAlignment="1">
      <alignment vertical="center"/>
    </xf>
    <xf numFmtId="0" fontId="50" fillId="0" borderId="1" xfId="1" applyFont="1" applyFill="1" applyBorder="1" applyAlignment="1">
      <alignment vertical="center"/>
    </xf>
    <xf numFmtId="0" fontId="50" fillId="0" borderId="79" xfId="1" applyFont="1" applyFill="1" applyBorder="1" applyAlignment="1">
      <alignment vertical="center"/>
    </xf>
    <xf numFmtId="38" fontId="34" fillId="0" borderId="8" xfId="4" applyFont="1" applyFill="1" applyBorder="1" applyAlignment="1">
      <alignment vertical="center"/>
    </xf>
    <xf numFmtId="38" fontId="34" fillId="0" borderId="17" xfId="4" applyFont="1" applyFill="1" applyBorder="1" applyAlignment="1">
      <alignment vertical="center"/>
    </xf>
    <xf numFmtId="38" fontId="34" fillId="0" borderId="10" xfId="4" applyFont="1" applyFill="1" applyBorder="1" applyAlignment="1">
      <alignment vertical="center"/>
    </xf>
    <xf numFmtId="0" fontId="50" fillId="0" borderId="17" xfId="1" applyFont="1" applyFill="1" applyBorder="1" applyAlignment="1">
      <alignment vertical="center"/>
    </xf>
    <xf numFmtId="0" fontId="50" fillId="0" borderId="10" xfId="1" applyFont="1" applyFill="1" applyBorder="1" applyAlignment="1">
      <alignment vertical="center"/>
    </xf>
    <xf numFmtId="38" fontId="34" fillId="0" borderId="8" xfId="4" applyFont="1" applyFill="1" applyBorder="1" applyAlignment="1">
      <alignment horizontal="right" vertical="center"/>
    </xf>
    <xf numFmtId="38" fontId="34" fillId="0" borderId="17" xfId="4" applyFont="1" applyFill="1" applyBorder="1" applyAlignment="1">
      <alignment horizontal="right" vertical="center"/>
    </xf>
    <xf numFmtId="38" fontId="34" fillId="0" borderId="10" xfId="4" applyFont="1" applyFill="1" applyBorder="1" applyAlignment="1">
      <alignment horizontal="right" vertical="center"/>
    </xf>
    <xf numFmtId="0" fontId="34" fillId="0" borderId="3" xfId="1" applyFont="1" applyBorder="1" applyAlignment="1">
      <alignment horizontal="center" vertical="center"/>
    </xf>
    <xf numFmtId="0" fontId="26" fillId="4" borderId="13" xfId="1" applyFont="1" applyFill="1" applyBorder="1" applyAlignment="1">
      <alignment horizontal="center" vertical="center"/>
    </xf>
    <xf numFmtId="0" fontId="26" fillId="4" borderId="44" xfId="1" applyFont="1" applyFill="1" applyBorder="1" applyAlignment="1">
      <alignment horizontal="center" vertical="center"/>
    </xf>
    <xf numFmtId="0" fontId="26" fillId="4" borderId="45" xfId="1" applyFont="1" applyFill="1" applyBorder="1" applyAlignment="1">
      <alignment horizontal="center" vertical="center"/>
    </xf>
    <xf numFmtId="3" fontId="34" fillId="0" borderId="5" xfId="1" applyNumberFormat="1" applyFont="1" applyBorder="1" applyAlignment="1">
      <alignment vertical="center" shrinkToFit="1"/>
    </xf>
    <xf numFmtId="3" fontId="34" fillId="0" borderId="29" xfId="1" applyNumberFormat="1" applyFont="1" applyBorder="1" applyAlignment="1">
      <alignment vertical="center" shrinkToFit="1"/>
    </xf>
    <xf numFmtId="3" fontId="34" fillId="0" borderId="7" xfId="1" applyNumberFormat="1" applyFont="1" applyBorder="1" applyAlignment="1">
      <alignment vertical="center" shrinkToFit="1"/>
    </xf>
    <xf numFmtId="38" fontId="34" fillId="0" borderId="5" xfId="4" applyFont="1" applyFill="1" applyBorder="1" applyAlignment="1">
      <alignment horizontal="right" vertical="center"/>
    </xf>
    <xf numFmtId="38" fontId="34" fillId="0" borderId="29" xfId="4" applyFont="1" applyFill="1" applyBorder="1" applyAlignment="1">
      <alignment horizontal="right" vertical="center"/>
    </xf>
    <xf numFmtId="38" fontId="34" fillId="0" borderId="7" xfId="4" applyFont="1" applyFill="1" applyBorder="1" applyAlignment="1">
      <alignment horizontal="right" vertical="center"/>
    </xf>
    <xf numFmtId="0" fontId="26" fillId="0" borderId="0" xfId="1" applyFont="1" applyAlignment="1">
      <alignment horizontal="center" shrinkToFit="1"/>
    </xf>
    <xf numFmtId="0" fontId="26" fillId="0" borderId="1" xfId="1" applyFont="1" applyBorder="1" applyAlignment="1">
      <alignment horizontal="center" shrinkToFit="1"/>
    </xf>
    <xf numFmtId="0" fontId="26" fillId="0" borderId="81" xfId="1" applyFont="1" applyBorder="1" applyAlignment="1">
      <alignment horizontal="center" vertical="center"/>
    </xf>
    <xf numFmtId="0" fontId="26" fillId="0" borderId="60" xfId="1" applyFont="1" applyBorder="1" applyAlignment="1">
      <alignment horizontal="center" vertical="center"/>
    </xf>
    <xf numFmtId="0" fontId="26" fillId="0" borderId="82" xfId="1" applyFont="1" applyBorder="1" applyAlignment="1">
      <alignment horizontal="center" vertical="center"/>
    </xf>
    <xf numFmtId="0" fontId="26" fillId="0" borderId="87" xfId="1" applyFont="1" applyBorder="1" applyAlignment="1">
      <alignment horizontal="center" vertical="center" wrapText="1"/>
    </xf>
    <xf numFmtId="0" fontId="26" fillId="0" borderId="89" xfId="1" applyFont="1" applyBorder="1" applyAlignment="1">
      <alignment horizontal="center" vertical="center" wrapText="1"/>
    </xf>
    <xf numFmtId="0" fontId="26" fillId="0" borderId="87" xfId="1" applyFont="1" applyBorder="1" applyAlignment="1">
      <alignment horizontal="center" vertical="center"/>
    </xf>
    <xf numFmtId="0" fontId="26" fillId="0" borderId="54" xfId="1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2" fillId="0" borderId="1" xfId="0" applyFont="1" applyBorder="1" applyAlignment="1">
      <alignment vertical="center" wrapText="1"/>
    </xf>
    <xf numFmtId="0" fontId="24" fillId="0" borderId="0" xfId="0" applyFont="1" applyAlignment="1">
      <alignment horizontal="right" vertical="center" wrapText="1"/>
    </xf>
    <xf numFmtId="0" fontId="24" fillId="0" borderId="0" xfId="0" applyFont="1" applyAlignment="1">
      <alignment horizontal="right" vertical="center"/>
    </xf>
    <xf numFmtId="0" fontId="30" fillId="0" borderId="0" xfId="1" applyFont="1" applyAlignment="1">
      <alignment vertical="center"/>
    </xf>
    <xf numFmtId="178" fontId="70" fillId="0" borderId="58" xfId="4" applyNumberFormat="1" applyFont="1" applyBorder="1" applyAlignment="1">
      <alignment vertical="center"/>
    </xf>
    <xf numFmtId="178" fontId="70" fillId="0" borderId="56" xfId="4" applyNumberFormat="1" applyFont="1" applyBorder="1" applyAlignment="1">
      <alignment vertical="center"/>
    </xf>
    <xf numFmtId="178" fontId="70" fillId="0" borderId="252" xfId="4" applyNumberFormat="1" applyFont="1" applyBorder="1" applyAlignment="1">
      <alignment vertical="center"/>
    </xf>
    <xf numFmtId="0" fontId="30" fillId="0" borderId="61" xfId="1" applyFont="1" applyBorder="1" applyAlignment="1">
      <alignment horizontal="center" vertical="center"/>
    </xf>
    <xf numFmtId="0" fontId="30" fillId="0" borderId="62" xfId="1" applyFont="1" applyBorder="1" applyAlignment="1">
      <alignment horizontal="center" vertical="center"/>
    </xf>
    <xf numFmtId="0" fontId="30" fillId="0" borderId="65" xfId="1" applyFont="1" applyBorder="1" applyAlignment="1">
      <alignment horizontal="center" vertical="center"/>
    </xf>
    <xf numFmtId="0" fontId="30" fillId="0" borderId="31" xfId="1" applyFont="1" applyBorder="1" applyAlignment="1">
      <alignment horizontal="center" vertical="center"/>
    </xf>
    <xf numFmtId="0" fontId="30" fillId="0" borderId="0" xfId="1" applyFont="1" applyAlignment="1">
      <alignment horizontal="center" vertical="center"/>
    </xf>
    <xf numFmtId="0" fontId="30" fillId="0" borderId="69" xfId="1" applyFont="1" applyBorder="1" applyAlignment="1">
      <alignment horizontal="center" vertical="center"/>
    </xf>
    <xf numFmtId="0" fontId="30" fillId="0" borderId="48" xfId="1" applyFont="1" applyBorder="1" applyAlignment="1">
      <alignment horizontal="center" vertical="center"/>
    </xf>
    <xf numFmtId="0" fontId="30" fillId="0" borderId="49" xfId="1" applyFont="1" applyBorder="1" applyAlignment="1">
      <alignment horizontal="center" vertical="center"/>
    </xf>
    <xf numFmtId="0" fontId="30" fillId="0" borderId="50" xfId="1" applyFont="1" applyBorder="1" applyAlignment="1">
      <alignment horizontal="center" vertical="center"/>
    </xf>
    <xf numFmtId="38" fontId="30" fillId="0" borderId="95" xfId="4" applyFont="1" applyFill="1" applyBorder="1" applyAlignment="1">
      <alignment vertical="center"/>
    </xf>
    <xf numFmtId="38" fontId="30" fillId="0" borderId="93" xfId="4" applyFont="1" applyFill="1" applyBorder="1" applyAlignment="1">
      <alignment vertical="center"/>
    </xf>
    <xf numFmtId="38" fontId="30" fillId="0" borderId="92" xfId="4" applyFont="1" applyFill="1" applyBorder="1" applyAlignment="1">
      <alignment vertical="center"/>
    </xf>
    <xf numFmtId="177" fontId="30" fillId="0" borderId="92" xfId="4" applyNumberFormat="1" applyFont="1" applyFill="1" applyBorder="1" applyAlignment="1">
      <alignment vertical="center"/>
    </xf>
    <xf numFmtId="177" fontId="30" fillId="0" borderId="93" xfId="4" applyNumberFormat="1" applyFont="1" applyFill="1" applyBorder="1" applyAlignment="1">
      <alignment vertical="center"/>
    </xf>
    <xf numFmtId="38" fontId="30" fillId="0" borderId="94" xfId="4" applyFont="1" applyFill="1" applyBorder="1" applyAlignment="1">
      <alignment vertical="center"/>
    </xf>
    <xf numFmtId="177" fontId="30" fillId="0" borderId="95" xfId="4" applyNumberFormat="1" applyFont="1" applyFill="1" applyBorder="1" applyAlignment="1">
      <alignment horizontal="right" vertical="center"/>
    </xf>
    <xf numFmtId="177" fontId="30" fillId="0" borderId="96" xfId="4" applyNumberFormat="1" applyFont="1" applyFill="1" applyBorder="1" applyAlignment="1">
      <alignment horizontal="right" vertical="center"/>
    </xf>
    <xf numFmtId="178" fontId="70" fillId="0" borderId="2" xfId="4" applyNumberFormat="1" applyFont="1" applyBorder="1" applyAlignment="1">
      <alignment vertical="center"/>
    </xf>
    <xf numFmtId="178" fontId="70" fillId="0" borderId="4" xfId="4" applyNumberFormat="1" applyFont="1" applyBorder="1" applyAlignment="1">
      <alignment vertical="center"/>
    </xf>
    <xf numFmtId="178" fontId="70" fillId="0" borderId="253" xfId="4" applyNumberFormat="1" applyFont="1" applyBorder="1" applyAlignment="1">
      <alignment vertical="center"/>
    </xf>
    <xf numFmtId="0" fontId="30" fillId="0" borderId="81" xfId="1" applyFont="1" applyBorder="1" applyAlignment="1">
      <alignment horizontal="center" vertical="center"/>
    </xf>
    <xf numFmtId="0" fontId="30" fillId="0" borderId="82" xfId="1" applyFont="1" applyBorder="1" applyAlignment="1">
      <alignment horizontal="center" vertical="center"/>
    </xf>
    <xf numFmtId="0" fontId="30" fillId="0" borderId="12" xfId="1" applyFont="1" applyBorder="1" applyAlignment="1">
      <alignment horizontal="center" vertical="center"/>
    </xf>
    <xf numFmtId="0" fontId="30" fillId="0" borderId="52" xfId="1" applyFont="1" applyBorder="1" applyAlignment="1">
      <alignment horizontal="center" vertical="center"/>
    </xf>
    <xf numFmtId="0" fontId="30" fillId="0" borderId="87" xfId="1" applyFont="1" applyBorder="1" applyAlignment="1">
      <alignment horizontal="center" vertical="center" wrapText="1"/>
    </xf>
    <xf numFmtId="0" fontId="30" fillId="0" borderId="89" xfId="1" applyFont="1" applyBorder="1" applyAlignment="1">
      <alignment horizontal="center" vertical="center" wrapText="1"/>
    </xf>
    <xf numFmtId="0" fontId="30" fillId="0" borderId="54" xfId="1" applyFont="1" applyBorder="1" applyAlignment="1">
      <alignment horizontal="center" vertical="center" wrapText="1"/>
    </xf>
    <xf numFmtId="177" fontId="30" fillId="0" borderId="95" xfId="4" applyNumberFormat="1" applyFont="1" applyFill="1" applyBorder="1" applyAlignment="1">
      <alignment vertical="center"/>
    </xf>
    <xf numFmtId="177" fontId="30" fillId="0" borderId="94" xfId="4" applyNumberFormat="1" applyFont="1" applyFill="1" applyBorder="1" applyAlignment="1">
      <alignment vertical="center"/>
    </xf>
    <xf numFmtId="178" fontId="30" fillId="0" borderId="15" xfId="4" applyNumberFormat="1" applyFont="1" applyFill="1" applyBorder="1" applyAlignment="1">
      <alignment vertical="center"/>
    </xf>
    <xf numFmtId="178" fontId="30" fillId="0" borderId="16" xfId="4" applyNumberFormat="1" applyFont="1" applyFill="1" applyBorder="1" applyAlignment="1">
      <alignment vertical="center"/>
    </xf>
    <xf numFmtId="0" fontId="30" fillId="0" borderId="87" xfId="1" applyFont="1" applyBorder="1" applyAlignment="1">
      <alignment horizontal="distributed" vertical="distributed" textRotation="255" wrapText="1" indent="5"/>
    </xf>
    <xf numFmtId="0" fontId="30" fillId="0" borderId="89" xfId="1" applyFont="1" applyBorder="1" applyAlignment="1">
      <alignment horizontal="distributed" vertical="distributed" textRotation="255" wrapText="1" indent="5"/>
    </xf>
    <xf numFmtId="0" fontId="30" fillId="0" borderId="54" xfId="1" applyFont="1" applyBorder="1" applyAlignment="1">
      <alignment horizontal="distributed" vertical="distributed" textRotation="255" wrapText="1" indent="5"/>
    </xf>
    <xf numFmtId="0" fontId="30" fillId="0" borderId="87" xfId="1" applyFont="1" applyBorder="1" applyAlignment="1">
      <alignment horizontal="center" vertical="center" textRotation="255"/>
    </xf>
    <xf numFmtId="0" fontId="30" fillId="0" borderId="89" xfId="1" applyFont="1" applyBorder="1" applyAlignment="1">
      <alignment horizontal="center" vertical="center" textRotation="255"/>
    </xf>
    <xf numFmtId="0" fontId="30" fillId="0" borderId="54" xfId="1" applyFont="1" applyBorder="1" applyAlignment="1">
      <alignment horizontal="center" vertical="center" textRotation="255"/>
    </xf>
    <xf numFmtId="0" fontId="30" fillId="0" borderId="81" xfId="1" applyFont="1" applyBorder="1" applyAlignment="1">
      <alignment horizontal="center" vertical="center" shrinkToFit="1"/>
    </xf>
    <xf numFmtId="0" fontId="30" fillId="0" borderId="82" xfId="1" applyFont="1" applyBorder="1" applyAlignment="1">
      <alignment horizontal="center" vertical="center" shrinkToFit="1"/>
    </xf>
    <xf numFmtId="0" fontId="30" fillId="0" borderId="12" xfId="1" applyFont="1" applyBorder="1" applyAlignment="1">
      <alignment horizontal="center" vertical="center" shrinkToFit="1"/>
    </xf>
    <xf numFmtId="0" fontId="30" fillId="0" borderId="69" xfId="1" applyFont="1" applyBorder="1" applyAlignment="1">
      <alignment horizontal="center" vertical="center" shrinkToFit="1"/>
    </xf>
    <xf numFmtId="0" fontId="30" fillId="0" borderId="19" xfId="1" applyFont="1" applyBorder="1" applyAlignment="1">
      <alignment horizontal="center" vertical="center" shrinkToFit="1"/>
    </xf>
    <xf numFmtId="0" fontId="30" fillId="0" borderId="79" xfId="1" applyFont="1" applyBorder="1" applyAlignment="1">
      <alignment horizontal="center" vertical="center" shrinkToFit="1"/>
    </xf>
    <xf numFmtId="178" fontId="30" fillId="0" borderId="80" xfId="4" applyNumberFormat="1" applyFont="1" applyFill="1" applyBorder="1" applyAlignment="1">
      <alignment vertical="center"/>
    </xf>
    <xf numFmtId="0" fontId="30" fillId="0" borderId="19" xfId="1" applyFont="1" applyBorder="1" applyAlignment="1">
      <alignment horizontal="center" vertical="center"/>
    </xf>
    <xf numFmtId="0" fontId="30" fillId="0" borderId="79" xfId="1" applyFont="1" applyBorder="1" applyAlignment="1">
      <alignment horizontal="center" vertical="center"/>
    </xf>
    <xf numFmtId="178" fontId="30" fillId="0" borderId="14" xfId="4" applyNumberFormat="1" applyFont="1" applyFill="1" applyBorder="1" applyAlignment="1">
      <alignment vertical="center"/>
    </xf>
    <xf numFmtId="178" fontId="30" fillId="0" borderId="95" xfId="4" applyNumberFormat="1" applyFont="1" applyFill="1" applyBorder="1" applyAlignment="1">
      <alignment vertical="center"/>
    </xf>
    <xf numFmtId="178" fontId="30" fillId="0" borderId="93" xfId="4" applyNumberFormat="1" applyFont="1" applyFill="1" applyBorder="1" applyAlignment="1">
      <alignment vertical="center"/>
    </xf>
    <xf numFmtId="178" fontId="30" fillId="0" borderId="92" xfId="4" applyNumberFormat="1" applyFont="1" applyFill="1" applyBorder="1" applyAlignment="1">
      <alignment vertical="center"/>
    </xf>
    <xf numFmtId="178" fontId="30" fillId="0" borderId="94" xfId="4" applyNumberFormat="1" applyFont="1" applyFill="1" applyBorder="1" applyAlignment="1">
      <alignment vertical="center"/>
    </xf>
    <xf numFmtId="0" fontId="30" fillId="0" borderId="0" xfId="1" applyFont="1" applyAlignment="1">
      <alignment horizontal="right" vertical="center"/>
    </xf>
    <xf numFmtId="0" fontId="30" fillId="0" borderId="63" xfId="1" applyFont="1" applyBorder="1" applyAlignment="1">
      <alignment horizontal="center" vertical="center"/>
    </xf>
    <xf numFmtId="0" fontId="30" fillId="0" borderId="64" xfId="1" applyFont="1" applyBorder="1" applyAlignment="1">
      <alignment horizontal="center" vertical="center"/>
    </xf>
    <xf numFmtId="0" fontId="30" fillId="0" borderId="38" xfId="1" applyFont="1" applyBorder="1" applyAlignment="1">
      <alignment horizontal="center" vertical="center"/>
    </xf>
    <xf numFmtId="0" fontId="30" fillId="0" borderId="68" xfId="1" applyFont="1" applyBorder="1" applyAlignment="1">
      <alignment horizontal="center" vertical="center"/>
    </xf>
    <xf numFmtId="0" fontId="30" fillId="0" borderId="71" xfId="1" applyFont="1" applyBorder="1" applyAlignment="1">
      <alignment horizontal="center" vertical="center"/>
    </xf>
    <xf numFmtId="0" fontId="30" fillId="0" borderId="72" xfId="1" applyFont="1" applyBorder="1" applyAlignment="1">
      <alignment horizontal="center" vertical="center"/>
    </xf>
    <xf numFmtId="0" fontId="30" fillId="0" borderId="66" xfId="1" applyFont="1" applyBorder="1" applyAlignment="1">
      <alignment horizontal="center" vertical="center"/>
    </xf>
    <xf numFmtId="0" fontId="30" fillId="0" borderId="67" xfId="1" applyFont="1" applyBorder="1" applyAlignment="1">
      <alignment horizontal="center" vertical="center"/>
    </xf>
    <xf numFmtId="0" fontId="30" fillId="0" borderId="70" xfId="1" applyFont="1" applyBorder="1" applyAlignment="1">
      <alignment horizontal="center" vertical="center"/>
    </xf>
    <xf numFmtId="0" fontId="30" fillId="0" borderId="73" xfId="1" applyFont="1" applyBorder="1" applyAlignment="1">
      <alignment horizontal="center" vertical="center"/>
    </xf>
    <xf numFmtId="0" fontId="13" fillId="0" borderId="125" xfId="1" applyFont="1" applyBorder="1" applyAlignment="1">
      <alignment horizontal="center" vertical="center"/>
    </xf>
    <xf numFmtId="0" fontId="13" fillId="0" borderId="103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97" xfId="1" applyFont="1" applyBorder="1" applyAlignment="1">
      <alignment horizontal="center" vertical="center"/>
    </xf>
    <xf numFmtId="0" fontId="13" fillId="0" borderId="86" xfId="1" applyFont="1" applyBorder="1" applyAlignment="1">
      <alignment horizontal="center" vertical="center"/>
    </xf>
    <xf numFmtId="0" fontId="13" fillId="0" borderId="31" xfId="1" applyFont="1" applyBorder="1" applyAlignment="1">
      <alignment horizontal="center" vertical="distributed" textRotation="255"/>
    </xf>
    <xf numFmtId="0" fontId="13" fillId="0" borderId="83" xfId="1" applyFont="1" applyBorder="1" applyAlignment="1">
      <alignment horizontal="center" vertical="center"/>
    </xf>
    <xf numFmtId="0" fontId="13" fillId="0" borderId="126" xfId="1" applyFont="1" applyBorder="1" applyAlignment="1">
      <alignment horizontal="center" vertical="center"/>
    </xf>
    <xf numFmtId="0" fontId="13" fillId="0" borderId="63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/>
    </xf>
    <xf numFmtId="0" fontId="17" fillId="0" borderId="0" xfId="1" applyFont="1" applyAlignment="1">
      <alignment horizontal="distributed" vertical="center" wrapText="1" justifyLastLine="1"/>
    </xf>
    <xf numFmtId="0" fontId="17" fillId="0" borderId="129" xfId="1" applyFont="1" applyBorder="1" applyAlignment="1">
      <alignment horizontal="distributed" vertical="center" wrapText="1" indent="12"/>
    </xf>
    <xf numFmtId="0" fontId="17" fillId="0" borderId="130" xfId="1" applyFont="1" applyBorder="1" applyAlignment="1">
      <alignment horizontal="distributed" vertical="center" wrapText="1" indent="12"/>
    </xf>
    <xf numFmtId="0" fontId="17" fillId="0" borderId="131" xfId="1" applyFont="1" applyBorder="1" applyAlignment="1">
      <alignment horizontal="distributed" vertical="center" wrapText="1" indent="12"/>
    </xf>
    <xf numFmtId="0" fontId="17" fillId="0" borderId="24" xfId="1" applyFont="1" applyBorder="1" applyAlignment="1">
      <alignment horizontal="distributed" vertical="center" wrapText="1" justifyLastLine="1"/>
    </xf>
    <xf numFmtId="0" fontId="17" fillId="0" borderId="22" xfId="1" applyFont="1" applyBorder="1" applyAlignment="1">
      <alignment horizontal="distributed" vertical="center" wrapText="1" justifyLastLine="1"/>
    </xf>
    <xf numFmtId="0" fontId="17" fillId="0" borderId="132" xfId="1" applyFont="1" applyBorder="1" applyAlignment="1">
      <alignment horizontal="distributed" vertical="center" wrapText="1" justifyLastLine="1"/>
    </xf>
    <xf numFmtId="0" fontId="13" fillId="0" borderId="49" xfId="1" applyFont="1" applyBorder="1" applyAlignment="1">
      <alignment horizontal="right" vertical="center"/>
    </xf>
    <xf numFmtId="0" fontId="17" fillId="0" borderId="129" xfId="1" applyFont="1" applyBorder="1" applyAlignment="1">
      <alignment horizontal="distributed" vertical="center" wrapText="1" indent="15"/>
    </xf>
    <xf numFmtId="0" fontId="17" fillId="0" borderId="130" xfId="1" applyFont="1" applyBorder="1" applyAlignment="1">
      <alignment horizontal="distributed" vertical="center" wrapText="1" indent="15"/>
    </xf>
    <xf numFmtId="0" fontId="17" fillId="0" borderId="131" xfId="1" applyFont="1" applyBorder="1" applyAlignment="1">
      <alignment horizontal="distributed" vertical="center" wrapText="1" indent="15"/>
    </xf>
    <xf numFmtId="0" fontId="17" fillId="0" borderId="64" xfId="1" applyFont="1" applyBorder="1" applyAlignment="1">
      <alignment horizontal="distributed" vertical="center" wrapText="1" justifyLastLine="1"/>
    </xf>
    <xf numFmtId="0" fontId="17" fillId="0" borderId="148" xfId="1" applyFont="1" applyBorder="1" applyAlignment="1">
      <alignment horizontal="distributed" vertical="center" wrapText="1" justifyLastLine="1"/>
    </xf>
    <xf numFmtId="0" fontId="17" fillId="0" borderId="104" xfId="1" applyFont="1" applyBorder="1" applyAlignment="1">
      <alignment horizontal="distributed" vertical="center" wrapText="1" justifyLastLine="1"/>
    </xf>
    <xf numFmtId="0" fontId="17" fillId="0" borderId="149" xfId="1" applyFont="1" applyBorder="1" applyAlignment="1">
      <alignment horizontal="distributed" vertical="center" wrapText="1" justifyLastLine="1"/>
    </xf>
    <xf numFmtId="0" fontId="17" fillId="0" borderId="150" xfId="1" applyFont="1" applyBorder="1" applyAlignment="1">
      <alignment horizontal="distributed" vertical="center" wrapText="1" justifyLastLine="1"/>
    </xf>
    <xf numFmtId="0" fontId="17" fillId="0" borderId="151" xfId="1" applyFont="1" applyBorder="1" applyAlignment="1">
      <alignment horizontal="distributed" vertical="center" wrapText="1" justifyLastLine="1"/>
    </xf>
    <xf numFmtId="0" fontId="17" fillId="0" borderId="152" xfId="1" applyFont="1" applyBorder="1" applyAlignment="1">
      <alignment horizontal="distributed" vertical="center" wrapText="1" justifyLastLine="1"/>
    </xf>
    <xf numFmtId="0" fontId="13" fillId="0" borderId="0" xfId="1" applyFont="1" applyAlignment="1">
      <alignment horizontal="right" vertical="center" wrapText="1"/>
    </xf>
    <xf numFmtId="0" fontId="17" fillId="0" borderId="126" xfId="1" applyFont="1" applyBorder="1" applyAlignment="1">
      <alignment horizontal="center" vertical="center"/>
    </xf>
    <xf numFmtId="0" fontId="17" fillId="0" borderId="118" xfId="1" applyFont="1" applyBorder="1" applyAlignment="1">
      <alignment horizontal="center" vertical="center"/>
    </xf>
    <xf numFmtId="0" fontId="17" fillId="0" borderId="72" xfId="1" applyFont="1" applyBorder="1" applyAlignment="1">
      <alignment horizontal="center" vertical="center"/>
    </xf>
    <xf numFmtId="0" fontId="17" fillId="0" borderId="71" xfId="1" applyFont="1" applyBorder="1" applyAlignment="1">
      <alignment horizontal="center" vertical="center"/>
    </xf>
    <xf numFmtId="0" fontId="17" fillId="0" borderId="159" xfId="1" applyFont="1" applyBorder="1" applyAlignment="1">
      <alignment horizontal="center" vertical="center"/>
    </xf>
    <xf numFmtId="0" fontId="17" fillId="0" borderId="160" xfId="1" applyFont="1" applyBorder="1" applyAlignment="1">
      <alignment horizontal="center" vertical="center"/>
    </xf>
    <xf numFmtId="0" fontId="17" fillId="0" borderId="161" xfId="1" applyFont="1" applyBorder="1" applyAlignment="1">
      <alignment horizontal="center" vertical="center"/>
    </xf>
    <xf numFmtId="0" fontId="17" fillId="0" borderId="169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distributed" textRotation="255" indent="5"/>
    </xf>
    <xf numFmtId="0" fontId="17" fillId="0" borderId="65" xfId="1" applyFont="1" applyBorder="1" applyAlignment="1">
      <alignment horizontal="center" vertical="distributed" textRotation="255" indent="5"/>
    </xf>
    <xf numFmtId="0" fontId="17" fillId="0" borderId="31" xfId="1" applyFont="1" applyBorder="1" applyAlignment="1">
      <alignment horizontal="center" vertical="distributed" textRotation="255" indent="5"/>
    </xf>
    <xf numFmtId="0" fontId="17" fillId="0" borderId="69" xfId="1" applyFont="1" applyBorder="1" applyAlignment="1">
      <alignment horizontal="center" vertical="distributed" textRotation="255" indent="5"/>
    </xf>
    <xf numFmtId="0" fontId="17" fillId="0" borderId="48" xfId="1" applyFont="1" applyBorder="1" applyAlignment="1">
      <alignment horizontal="center" vertical="distributed" textRotation="255" indent="5"/>
    </xf>
    <xf numFmtId="0" fontId="17" fillId="0" borderId="50" xfId="1" applyFont="1" applyBorder="1" applyAlignment="1">
      <alignment horizontal="center" vertical="distributed" textRotation="255" indent="5"/>
    </xf>
    <xf numFmtId="0" fontId="17" fillId="0" borderId="75" xfId="1" applyFont="1" applyBorder="1" applyAlignment="1">
      <alignment horizontal="center" vertical="center"/>
    </xf>
    <xf numFmtId="0" fontId="17" fillId="0" borderId="88" xfId="1" applyFont="1" applyBorder="1" applyAlignment="1">
      <alignment horizontal="center" vertical="center"/>
    </xf>
    <xf numFmtId="0" fontId="17" fillId="0" borderId="77" xfId="1" applyFont="1" applyBorder="1" applyAlignment="1">
      <alignment horizontal="center" vertical="center"/>
    </xf>
    <xf numFmtId="0" fontId="17" fillId="0" borderId="9" xfId="1" applyFont="1" applyBorder="1" applyAlignment="1">
      <alignment horizontal="center" vertical="center"/>
    </xf>
    <xf numFmtId="0" fontId="17" fillId="0" borderId="87" xfId="1" applyFont="1" applyBorder="1" applyAlignment="1">
      <alignment horizontal="center" vertical="center" textRotation="255"/>
    </xf>
    <xf numFmtId="0" fontId="17" fillId="0" borderId="89" xfId="1" applyFont="1" applyBorder="1" applyAlignment="1">
      <alignment horizontal="center" vertical="center" textRotation="255"/>
    </xf>
    <xf numFmtId="0" fontId="17" fillId="0" borderId="54" xfId="1" applyFont="1" applyBorder="1" applyAlignment="1">
      <alignment horizontal="center" vertical="center" textRotation="255"/>
    </xf>
    <xf numFmtId="0" fontId="17" fillId="0" borderId="164" xfId="1" applyFont="1" applyBorder="1" applyAlignment="1">
      <alignment horizontal="center" vertical="center"/>
    </xf>
    <xf numFmtId="0" fontId="17" fillId="0" borderId="166" xfId="1" applyFont="1" applyBorder="1" applyAlignment="1">
      <alignment horizontal="center" vertical="center"/>
    </xf>
    <xf numFmtId="0" fontId="17" fillId="0" borderId="40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 textRotation="255"/>
    </xf>
    <xf numFmtId="0" fontId="17" fillId="0" borderId="87" xfId="1" applyFont="1" applyBorder="1" applyAlignment="1">
      <alignment horizontal="center" vertical="distributed" textRotation="255" justifyLastLine="1"/>
    </xf>
    <xf numFmtId="0" fontId="17" fillId="0" borderId="89" xfId="1" applyFont="1" applyBorder="1" applyAlignment="1">
      <alignment horizontal="center" vertical="distributed" textRotation="255" justifyLastLine="1"/>
    </xf>
    <xf numFmtId="0" fontId="17" fillId="0" borderId="54" xfId="1" applyFont="1" applyBorder="1" applyAlignment="1">
      <alignment horizontal="center" vertical="distributed" textRotation="255" justifyLastLine="1"/>
    </xf>
    <xf numFmtId="0" fontId="17" fillId="0" borderId="8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59" xfId="1" applyFont="1" applyBorder="1" applyAlignment="1">
      <alignment horizontal="distributed" vertical="center" justifyLastLine="1"/>
    </xf>
    <xf numFmtId="0" fontId="17" fillId="0" borderId="160" xfId="1" applyFont="1" applyBorder="1" applyAlignment="1">
      <alignment horizontal="distributed" vertical="center" justifyLastLine="1"/>
    </xf>
    <xf numFmtId="0" fontId="17" fillId="0" borderId="129" xfId="1" applyFont="1" applyBorder="1" applyAlignment="1">
      <alignment horizontal="distributed" vertical="center" justifyLastLine="1"/>
    </xf>
    <xf numFmtId="0" fontId="17" fillId="0" borderId="161" xfId="1" applyFont="1" applyBorder="1" applyAlignment="1">
      <alignment horizontal="distributed" vertical="center" justifyLastLine="1"/>
    </xf>
    <xf numFmtId="0" fontId="17" fillId="0" borderId="74" xfId="1" applyFont="1" applyBorder="1" applyAlignment="1">
      <alignment horizontal="center" vertical="distributed" textRotation="255" indent="10"/>
    </xf>
    <xf numFmtId="0" fontId="17" fillId="0" borderId="90" xfId="1" applyFont="1" applyBorder="1" applyAlignment="1">
      <alignment horizontal="center" vertical="distributed" textRotation="255" indent="10"/>
    </xf>
    <xf numFmtId="0" fontId="17" fillId="0" borderId="89" xfId="1" quotePrefix="1" applyFont="1" applyBorder="1" applyAlignment="1">
      <alignment horizontal="center" vertical="distributed" textRotation="255" indent="5"/>
    </xf>
    <xf numFmtId="0" fontId="17" fillId="0" borderId="54" xfId="1" quotePrefix="1" applyFont="1" applyBorder="1" applyAlignment="1">
      <alignment horizontal="center" vertical="distributed" textRotation="255" indent="5"/>
    </xf>
    <xf numFmtId="0" fontId="17" fillId="4" borderId="61" xfId="1" applyFont="1" applyFill="1" applyBorder="1" applyAlignment="1">
      <alignment horizontal="center" vertical="distributed" textRotation="255" wrapText="1" indent="2"/>
    </xf>
    <xf numFmtId="0" fontId="17" fillId="4" borderId="69" xfId="1" applyFont="1" applyFill="1" applyBorder="1" applyAlignment="1">
      <alignment horizontal="center" vertical="distributed" textRotation="255" wrapText="1" indent="2"/>
    </xf>
    <xf numFmtId="0" fontId="17" fillId="4" borderId="31" xfId="1" applyFont="1" applyFill="1" applyBorder="1" applyAlignment="1">
      <alignment horizontal="center" vertical="distributed" textRotation="255" wrapText="1" indent="2"/>
    </xf>
    <xf numFmtId="0" fontId="17" fillId="4" borderId="159" xfId="1" applyFont="1" applyFill="1" applyBorder="1" applyAlignment="1">
      <alignment horizontal="center" vertical="center" wrapText="1"/>
    </xf>
    <xf numFmtId="0" fontId="17" fillId="4" borderId="160" xfId="1" applyFont="1" applyFill="1" applyBorder="1" applyAlignment="1">
      <alignment horizontal="center" vertical="center" wrapText="1"/>
    </xf>
    <xf numFmtId="0" fontId="17" fillId="4" borderId="49" xfId="1" applyFont="1" applyFill="1" applyBorder="1" applyAlignment="1">
      <alignment horizontal="right" vertical="center"/>
    </xf>
    <xf numFmtId="0" fontId="17" fillId="4" borderId="73" xfId="1" applyFont="1" applyFill="1" applyBorder="1" applyAlignment="1">
      <alignment horizontal="right" vertical="center"/>
    </xf>
    <xf numFmtId="0" fontId="17" fillId="4" borderId="159" xfId="1" applyFont="1" applyFill="1" applyBorder="1" applyAlignment="1">
      <alignment horizontal="distributed" vertical="center" justifyLastLine="1"/>
    </xf>
    <xf numFmtId="0" fontId="17" fillId="4" borderId="160" xfId="1" applyFont="1" applyFill="1" applyBorder="1" applyAlignment="1">
      <alignment horizontal="distributed" vertical="center" justifyLastLine="1"/>
    </xf>
    <xf numFmtId="0" fontId="17" fillId="4" borderId="74" xfId="1" applyFont="1" applyFill="1" applyBorder="1" applyAlignment="1">
      <alignment horizontal="center" vertical="distributed" textRotation="255" indent="10"/>
    </xf>
    <xf numFmtId="0" fontId="17" fillId="4" borderId="31" xfId="1" applyFont="1" applyFill="1" applyBorder="1" applyAlignment="1">
      <alignment horizontal="center" vertical="distributed" textRotation="255" indent="10"/>
    </xf>
    <xf numFmtId="0" fontId="17" fillId="4" borderId="90" xfId="1" applyFont="1" applyFill="1" applyBorder="1" applyAlignment="1">
      <alignment horizontal="center" vertical="distributed" textRotation="255" indent="10"/>
    </xf>
    <xf numFmtId="0" fontId="17" fillId="4" borderId="89" xfId="1" applyFont="1" applyFill="1" applyBorder="1" applyAlignment="1">
      <alignment horizontal="center" vertical="distributed" textRotation="255" wrapText="1" indent="2"/>
    </xf>
    <xf numFmtId="0" fontId="17" fillId="4" borderId="54" xfId="1" applyFont="1" applyFill="1" applyBorder="1" applyAlignment="1">
      <alignment horizontal="center" vertical="distributed" textRotation="255" wrapText="1" indent="2"/>
    </xf>
    <xf numFmtId="0" fontId="17" fillId="4" borderId="87" xfId="1" applyFont="1" applyFill="1" applyBorder="1" applyAlignment="1">
      <alignment horizontal="center" vertical="distributed" textRotation="255" wrapText="1" indent="2"/>
    </xf>
    <xf numFmtId="0" fontId="17" fillId="4" borderId="89" xfId="1" applyFont="1" applyFill="1" applyBorder="1" applyAlignment="1">
      <alignment horizontal="center" vertical="center" textRotation="255"/>
    </xf>
    <xf numFmtId="0" fontId="17" fillId="4" borderId="54" xfId="1" applyFont="1" applyFill="1" applyBorder="1" applyAlignment="1">
      <alignment horizontal="center" vertical="center" textRotation="255"/>
    </xf>
    <xf numFmtId="0" fontId="17" fillId="4" borderId="87" xfId="1" applyFont="1" applyFill="1" applyBorder="1" applyAlignment="1">
      <alignment horizontal="center" vertical="center" textRotation="255"/>
    </xf>
    <xf numFmtId="0" fontId="17" fillId="4" borderId="2" xfId="1" applyFont="1" applyFill="1" applyBorder="1" applyAlignment="1">
      <alignment horizontal="distributed" vertical="center" wrapText="1"/>
    </xf>
    <xf numFmtId="0" fontId="17" fillId="4" borderId="175" xfId="1" applyFont="1" applyFill="1" applyBorder="1" applyAlignment="1">
      <alignment horizontal="distributed" vertical="center" wrapText="1"/>
    </xf>
    <xf numFmtId="0" fontId="17" fillId="4" borderId="58" xfId="1" applyFont="1" applyFill="1" applyBorder="1" applyAlignment="1">
      <alignment horizontal="distributed" vertical="center" wrapText="1"/>
    </xf>
    <xf numFmtId="0" fontId="17" fillId="4" borderId="157" xfId="1" applyFont="1" applyFill="1" applyBorder="1" applyAlignment="1">
      <alignment horizontal="distributed" vertical="center" wrapText="1"/>
    </xf>
    <xf numFmtId="186" fontId="24" fillId="0" borderId="89" xfId="14" applyNumberFormat="1" applyFont="1" applyBorder="1" applyAlignment="1">
      <alignment horizontal="center" vertical="center"/>
    </xf>
    <xf numFmtId="186" fontId="24" fillId="0" borderId="54" xfId="14" applyNumberFormat="1" applyFont="1" applyBorder="1" applyAlignment="1">
      <alignment horizontal="center" vertical="center"/>
    </xf>
    <xf numFmtId="186" fontId="24" fillId="0" borderId="82" xfId="14" applyNumberFormat="1" applyFont="1" applyBorder="1" applyAlignment="1">
      <alignment horizontal="center" vertical="center"/>
    </xf>
    <xf numFmtId="186" fontId="24" fillId="0" borderId="79" xfId="14" applyNumberFormat="1" applyFont="1" applyBorder="1" applyAlignment="1">
      <alignment horizontal="center" vertical="center"/>
    </xf>
    <xf numFmtId="186" fontId="24" fillId="0" borderId="19" xfId="14" applyNumberFormat="1" applyFont="1" applyBorder="1" applyAlignment="1"/>
    <xf numFmtId="186" fontId="24" fillId="0" borderId="187" xfId="14" applyNumberFormat="1" applyFont="1" applyBorder="1" applyAlignment="1"/>
    <xf numFmtId="186" fontId="24" fillId="0" borderId="87" xfId="14" applyNumberFormat="1" applyFont="1" applyBorder="1" applyAlignment="1">
      <alignment horizontal="center" vertical="center"/>
    </xf>
    <xf numFmtId="186" fontId="24" fillId="0" borderId="89" xfId="14" applyNumberFormat="1" applyFont="1" applyBorder="1" applyAlignment="1">
      <alignment horizontal="center" vertical="center" wrapText="1"/>
    </xf>
    <xf numFmtId="186" fontId="24" fillId="0" borderId="54" xfId="14" applyNumberFormat="1" applyFont="1" applyBorder="1" applyAlignment="1">
      <alignment horizontal="center" vertical="center" wrapText="1"/>
    </xf>
    <xf numFmtId="186" fontId="41" fillId="0" borderId="1" xfId="14" applyNumberFormat="1" applyFont="1" applyBorder="1" applyAlignment="1">
      <alignment horizontal="center" vertical="center"/>
    </xf>
    <xf numFmtId="186" fontId="24" fillId="0" borderId="185" xfId="14" applyNumberFormat="1" applyFont="1" applyBorder="1" applyAlignment="1">
      <alignment horizontal="center" vertical="center"/>
    </xf>
    <xf numFmtId="186" fontId="24" fillId="0" borderId="246" xfId="14" applyNumberFormat="1" applyFont="1" applyBorder="1" applyAlignment="1">
      <alignment horizontal="center" vertical="center"/>
    </xf>
    <xf numFmtId="186" fontId="24" fillId="0" borderId="87" xfId="14" applyNumberFormat="1" applyFont="1" applyBorder="1" applyAlignment="1">
      <alignment horizontal="center" vertical="center" wrapText="1"/>
    </xf>
    <xf numFmtId="186" fontId="24" fillId="0" borderId="186" xfId="14" applyNumberFormat="1" applyFont="1" applyBorder="1" applyAlignment="1">
      <alignment horizontal="center" vertical="center"/>
    </xf>
    <xf numFmtId="186" fontId="24" fillId="0" borderId="189" xfId="14" applyNumberFormat="1" applyFont="1" applyBorder="1" applyAlignment="1">
      <alignment horizontal="center" vertical="center"/>
    </xf>
    <xf numFmtId="0" fontId="47" fillId="0" borderId="205" xfId="7" applyFont="1" applyBorder="1" applyAlignment="1">
      <alignment horizontal="center" vertical="center" wrapText="1"/>
    </xf>
    <xf numFmtId="0" fontId="47" fillId="0" borderId="206" xfId="7" applyFont="1" applyBorder="1" applyAlignment="1">
      <alignment horizontal="center" vertical="center" wrapText="1"/>
    </xf>
    <xf numFmtId="0" fontId="46" fillId="0" borderId="202" xfId="7" applyFont="1" applyBorder="1" applyAlignment="1">
      <alignment horizontal="center" vertical="center" wrapText="1"/>
    </xf>
    <xf numFmtId="0" fontId="46" fillId="0" borderId="207" xfId="7" applyFont="1" applyBorder="1" applyAlignment="1">
      <alignment horizontal="center" vertical="center"/>
    </xf>
    <xf numFmtId="0" fontId="46" fillId="0" borderId="57" xfId="7" applyFont="1" applyBorder="1" applyAlignment="1">
      <alignment horizontal="center" vertical="center"/>
    </xf>
    <xf numFmtId="191" fontId="5" fillId="0" borderId="87" xfId="7" applyNumberFormat="1" applyBorder="1" applyAlignment="1">
      <alignment horizontal="right" vertical="center"/>
    </xf>
    <xf numFmtId="191" fontId="5" fillId="0" borderId="89" xfId="7" applyNumberFormat="1" applyBorder="1" applyAlignment="1">
      <alignment horizontal="right" vertical="center"/>
    </xf>
    <xf numFmtId="191" fontId="5" fillId="0" borderId="54" xfId="7" applyNumberFormat="1" applyBorder="1" applyAlignment="1">
      <alignment horizontal="right" vertical="center"/>
    </xf>
    <xf numFmtId="191" fontId="5" fillId="0" borderId="203" xfId="7" applyNumberFormat="1" applyBorder="1">
      <alignment vertical="center"/>
    </xf>
    <xf numFmtId="191" fontId="5" fillId="0" borderId="204" xfId="7" applyNumberFormat="1" applyBorder="1">
      <alignment vertical="center"/>
    </xf>
    <xf numFmtId="191" fontId="5" fillId="0" borderId="55" xfId="7" applyNumberFormat="1" applyBorder="1">
      <alignment vertical="center"/>
    </xf>
    <xf numFmtId="0" fontId="5" fillId="0" borderId="87" xfId="7" applyBorder="1" applyAlignment="1">
      <alignment horizontal="distributed" vertical="center"/>
    </xf>
    <xf numFmtId="0" fontId="5" fillId="0" borderId="89" xfId="7" applyBorder="1" applyAlignment="1">
      <alignment horizontal="distributed" vertical="center"/>
    </xf>
    <xf numFmtId="0" fontId="5" fillId="0" borderId="54" xfId="7" applyBorder="1" applyAlignment="1">
      <alignment horizontal="distributed" vertical="center"/>
    </xf>
    <xf numFmtId="191" fontId="5" fillId="0" borderId="203" xfId="7" applyNumberFormat="1" applyBorder="1" applyAlignment="1">
      <alignment horizontal="right" vertical="center"/>
    </xf>
    <xf numFmtId="191" fontId="5" fillId="0" borderId="55" xfId="7" applyNumberFormat="1" applyBorder="1" applyAlignment="1">
      <alignment horizontal="right" vertical="center"/>
    </xf>
    <xf numFmtId="0" fontId="5" fillId="0" borderId="18" xfId="7" applyBorder="1" applyAlignment="1">
      <alignment horizontal="distributed" vertical="center"/>
    </xf>
    <xf numFmtId="0" fontId="46" fillId="3" borderId="87" xfId="7" applyFont="1" applyFill="1" applyBorder="1" applyAlignment="1">
      <alignment horizontal="center" vertical="center"/>
    </xf>
    <xf numFmtId="0" fontId="46" fillId="3" borderId="54" xfId="7" applyFont="1" applyFill="1" applyBorder="1" applyAlignment="1">
      <alignment horizontal="center" vertical="center"/>
    </xf>
    <xf numFmtId="0" fontId="46" fillId="0" borderId="18" xfId="7" applyFont="1" applyBorder="1" applyAlignment="1">
      <alignment horizontal="center" vertical="center"/>
    </xf>
    <xf numFmtId="0" fontId="48" fillId="0" borderId="18" xfId="7" applyFont="1" applyBorder="1" applyAlignment="1">
      <alignment horizontal="center" vertical="center" wrapText="1"/>
    </xf>
    <xf numFmtId="0" fontId="46" fillId="0" borderId="201" xfId="7" applyFont="1" applyBorder="1" applyAlignment="1">
      <alignment horizontal="center" vertical="center" wrapText="1"/>
    </xf>
    <xf numFmtId="0" fontId="46" fillId="0" borderId="23" xfId="7" applyFont="1" applyBorder="1" applyAlignment="1">
      <alignment horizontal="distributed" vertical="center"/>
    </xf>
    <xf numFmtId="0" fontId="46" fillId="0" borderId="18" xfId="7" applyFont="1" applyBorder="1" applyAlignment="1">
      <alignment horizontal="distributed" vertical="center"/>
    </xf>
    <xf numFmtId="0" fontId="46" fillId="0" borderId="23" xfId="7" applyFont="1" applyBorder="1" applyAlignment="1">
      <alignment horizontal="center" vertical="center"/>
    </xf>
    <xf numFmtId="0" fontId="46" fillId="0" borderId="24" xfId="7" applyFont="1" applyBorder="1" applyAlignment="1">
      <alignment horizontal="center" vertical="center"/>
    </xf>
    <xf numFmtId="0" fontId="46" fillId="0" borderId="21" xfId="7" applyFont="1" applyBorder="1" applyAlignment="1">
      <alignment horizontal="center" vertical="center"/>
    </xf>
    <xf numFmtId="0" fontId="46" fillId="0" borderId="22" xfId="7" applyFont="1" applyBorder="1" applyAlignment="1">
      <alignment horizontal="center" vertical="center"/>
    </xf>
    <xf numFmtId="0" fontId="47" fillId="0" borderId="25" xfId="7" applyFont="1" applyBorder="1" applyAlignment="1">
      <alignment horizontal="center" vertical="center" wrapText="1"/>
    </xf>
    <xf numFmtId="0" fontId="47" fillId="0" borderId="27" xfId="7" applyFont="1" applyBorder="1" applyAlignment="1">
      <alignment horizontal="center" vertical="center" wrapText="1"/>
    </xf>
    <xf numFmtId="0" fontId="5" fillId="0" borderId="18" xfId="7" applyBorder="1" applyAlignment="1">
      <alignment horizontal="center" vertical="center" wrapText="1"/>
    </xf>
    <xf numFmtId="0" fontId="5" fillId="0" borderId="57" xfId="7" applyBorder="1" applyAlignment="1">
      <alignment horizontal="center" vertical="center" wrapText="1"/>
    </xf>
    <xf numFmtId="0" fontId="5" fillId="0" borderId="27" xfId="7" applyBorder="1" applyAlignment="1">
      <alignment horizontal="center" vertical="center" wrapText="1"/>
    </xf>
    <xf numFmtId="0" fontId="5" fillId="0" borderId="59" xfId="7" applyBorder="1" applyAlignment="1">
      <alignment horizontal="center" vertical="center" wrapText="1"/>
    </xf>
    <xf numFmtId="14" fontId="51" fillId="0" borderId="208" xfId="7" applyNumberFormat="1" applyFont="1" applyBorder="1" applyAlignment="1">
      <alignment horizontal="center" vertical="center" wrapText="1"/>
    </xf>
    <xf numFmtId="14" fontId="51" fillId="0" borderId="210" xfId="7" applyNumberFormat="1" applyFont="1" applyBorder="1" applyAlignment="1">
      <alignment horizontal="center" vertical="center" wrapText="1"/>
    </xf>
    <xf numFmtId="14" fontId="51" fillId="0" borderId="255" xfId="7" applyNumberFormat="1" applyFont="1" applyBorder="1" applyAlignment="1">
      <alignment horizontal="center" vertical="center" wrapText="1"/>
    </xf>
    <xf numFmtId="0" fontId="5" fillId="0" borderId="209" xfId="7" applyBorder="1" applyAlignment="1">
      <alignment horizontal="center" vertical="center" textRotation="255" wrapText="1"/>
    </xf>
    <xf numFmtId="0" fontId="5" fillId="0" borderId="211" xfId="7" applyBorder="1" applyAlignment="1">
      <alignment horizontal="center" vertical="center" textRotation="255" wrapText="1"/>
    </xf>
    <xf numFmtId="0" fontId="5" fillId="0" borderId="212" xfId="7" applyBorder="1" applyAlignment="1">
      <alignment horizontal="center" vertical="center" textRotation="255" wrapText="1"/>
    </xf>
    <xf numFmtId="0" fontId="5" fillId="0" borderId="22" xfId="7" applyBorder="1" applyAlignment="1">
      <alignment horizontal="center" vertical="center"/>
    </xf>
    <xf numFmtId="0" fontId="5" fillId="0" borderId="23" xfId="7" applyBorder="1" applyAlignment="1">
      <alignment horizontal="center" vertical="center"/>
    </xf>
    <xf numFmtId="0" fontId="5" fillId="0" borderId="25" xfId="7" applyBorder="1" applyAlignment="1">
      <alignment horizontal="center" vertical="center"/>
    </xf>
    <xf numFmtId="0" fontId="5" fillId="0" borderId="20" xfId="7" applyBorder="1" applyAlignment="1">
      <alignment horizontal="center" vertical="center"/>
    </xf>
    <xf numFmtId="0" fontId="5" fillId="0" borderId="21" xfId="7" applyBorder="1" applyAlignment="1">
      <alignment horizontal="center" vertical="center"/>
    </xf>
    <xf numFmtId="0" fontId="5" fillId="0" borderId="132" xfId="7" applyBorder="1" applyAlignment="1">
      <alignment horizontal="center" vertical="center"/>
    </xf>
    <xf numFmtId="0" fontId="5" fillId="0" borderId="4" xfId="7" applyBorder="1" applyAlignment="1">
      <alignment horizontal="center" vertical="center"/>
    </xf>
    <xf numFmtId="0" fontId="5" fillId="0" borderId="18" xfId="7" applyBorder="1" applyAlignment="1">
      <alignment horizontal="center" vertical="center"/>
    </xf>
    <xf numFmtId="0" fontId="5" fillId="0" borderId="0" xfId="1"/>
    <xf numFmtId="0" fontId="17" fillId="0" borderId="49" xfId="1" applyFont="1" applyBorder="1"/>
    <xf numFmtId="0" fontId="17" fillId="0" borderId="121" xfId="1" applyFont="1" applyBorder="1" applyAlignment="1">
      <alignment horizontal="center" vertical="center"/>
    </xf>
    <xf numFmtId="0" fontId="17" fillId="0" borderId="219" xfId="1" applyFont="1" applyBorder="1" applyAlignment="1">
      <alignment horizontal="distributed" vertical="center"/>
    </xf>
    <xf numFmtId="0" fontId="17" fillId="0" borderId="220" xfId="1" applyFont="1" applyBorder="1" applyAlignment="1">
      <alignment horizontal="distributed" vertical="center"/>
    </xf>
    <xf numFmtId="0" fontId="5" fillId="0" borderId="221" xfId="1" applyBorder="1" applyAlignment="1">
      <alignment horizontal="distributed" vertical="center"/>
    </xf>
    <xf numFmtId="49" fontId="18" fillId="0" borderId="120" xfId="1" applyNumberFormat="1" applyFont="1" applyBorder="1" applyAlignment="1">
      <alignment horizontal="center" vertical="center"/>
    </xf>
    <xf numFmtId="0" fontId="5" fillId="0" borderId="168" xfId="1" applyBorder="1" applyAlignment="1">
      <alignment horizontal="center" vertical="center"/>
    </xf>
    <xf numFmtId="0" fontId="56" fillId="0" borderId="104" xfId="1" applyFont="1" applyBorder="1" applyAlignment="1">
      <alignment horizontal="center" vertical="center"/>
    </xf>
    <xf numFmtId="0" fontId="56" fillId="0" borderId="167" xfId="1" applyFont="1" applyBorder="1" applyAlignment="1">
      <alignment horizontal="center" vertical="center"/>
    </xf>
    <xf numFmtId="0" fontId="55" fillId="5" borderId="148" xfId="1" applyFont="1" applyFill="1" applyBorder="1" applyAlignment="1">
      <alignment horizontal="center" vertical="center"/>
    </xf>
    <xf numFmtId="0" fontId="55" fillId="5" borderId="43" xfId="1" applyFont="1" applyFill="1" applyBorder="1" applyAlignment="1">
      <alignment horizontal="center" vertical="center"/>
    </xf>
    <xf numFmtId="0" fontId="56" fillId="5" borderId="148" xfId="1" applyFont="1" applyFill="1" applyBorder="1" applyAlignment="1">
      <alignment horizontal="center" vertical="center"/>
    </xf>
    <xf numFmtId="0" fontId="56" fillId="5" borderId="43" xfId="1" applyFont="1" applyFill="1" applyBorder="1" applyAlignment="1">
      <alignment horizontal="center" vertical="center"/>
    </xf>
    <xf numFmtId="0" fontId="56" fillId="0" borderId="148" xfId="1" applyFont="1" applyBorder="1" applyAlignment="1">
      <alignment horizontal="center" vertical="center"/>
    </xf>
    <xf numFmtId="0" fontId="56" fillId="0" borderId="43" xfId="1" applyFont="1" applyBorder="1" applyAlignment="1">
      <alignment horizontal="center" vertical="center"/>
    </xf>
    <xf numFmtId="0" fontId="56" fillId="5" borderId="64" xfId="1" applyFont="1" applyFill="1" applyBorder="1" applyAlignment="1">
      <alignment horizontal="center" vertical="center"/>
    </xf>
    <xf numFmtId="0" fontId="56" fillId="5" borderId="166" xfId="1" applyFont="1" applyFill="1" applyBorder="1" applyAlignment="1">
      <alignment horizontal="center" vertical="center"/>
    </xf>
    <xf numFmtId="0" fontId="17" fillId="0" borderId="218" xfId="1" applyFont="1" applyBorder="1" applyAlignment="1">
      <alignment vertical="center" wrapText="1"/>
    </xf>
    <xf numFmtId="0" fontId="17" fillId="0" borderId="219" xfId="1" applyFont="1" applyBorder="1" applyAlignment="1">
      <alignment vertical="center" wrapText="1"/>
    </xf>
    <xf numFmtId="0" fontId="17" fillId="0" borderId="220" xfId="1" applyFont="1" applyBorder="1" applyAlignment="1">
      <alignment vertical="center" wrapText="1"/>
    </xf>
    <xf numFmtId="0" fontId="17" fillId="0" borderId="225" xfId="1" applyFont="1" applyBorder="1" applyAlignment="1">
      <alignment vertical="center" wrapText="1"/>
    </xf>
    <xf numFmtId="0" fontId="17" fillId="0" borderId="226" xfId="1" applyFont="1" applyBorder="1" applyAlignment="1">
      <alignment vertical="center" wrapText="1"/>
    </xf>
    <xf numFmtId="0" fontId="5" fillId="0" borderId="219" xfId="1" applyBorder="1"/>
    <xf numFmtId="0" fontId="5" fillId="0" borderId="220" xfId="1" applyBorder="1"/>
    <xf numFmtId="0" fontId="5" fillId="0" borderId="230" xfId="1" applyBorder="1"/>
    <xf numFmtId="0" fontId="17" fillId="0" borderId="227" xfId="1" applyFont="1" applyBorder="1" applyAlignment="1">
      <alignment vertical="center" wrapText="1"/>
    </xf>
    <xf numFmtId="0" fontId="17" fillId="0" borderId="36" xfId="1" applyFont="1" applyBorder="1" applyAlignment="1">
      <alignment vertical="center" wrapText="1"/>
    </xf>
    <xf numFmtId="0" fontId="17" fillId="0" borderId="228" xfId="1" applyFont="1" applyBorder="1" applyAlignment="1">
      <alignment vertical="center" wrapText="1"/>
    </xf>
    <xf numFmtId="0" fontId="32" fillId="0" borderId="0" xfId="1" applyFont="1"/>
    <xf numFmtId="58" fontId="26" fillId="0" borderId="49" xfId="1" quotePrefix="1" applyNumberFormat="1" applyFont="1" applyBorder="1" applyAlignment="1">
      <alignment horizontal="right" vertical="center"/>
    </xf>
    <xf numFmtId="0" fontId="50" fillId="0" borderId="49" xfId="1" applyFont="1" applyBorder="1" applyAlignment="1">
      <alignment horizontal="right" vertical="center"/>
    </xf>
    <xf numFmtId="0" fontId="17" fillId="0" borderId="227" xfId="1" applyFont="1" applyBorder="1" applyAlignment="1">
      <alignment horizontal="center" vertical="center" textRotation="255"/>
    </xf>
    <xf numFmtId="0" fontId="5" fillId="0" borderId="36" xfId="1" applyBorder="1" applyAlignment="1">
      <alignment horizontal="center" vertical="center" textRotation="255"/>
    </xf>
    <xf numFmtId="0" fontId="5" fillId="0" borderId="228" xfId="1" applyBorder="1" applyAlignment="1">
      <alignment horizontal="center" vertical="center" textRotation="255"/>
    </xf>
    <xf numFmtId="0" fontId="17" fillId="0" borderId="217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/>
    </xf>
    <xf numFmtId="0" fontId="17" fillId="0" borderId="148" xfId="1" applyFont="1" applyBorder="1" applyAlignment="1">
      <alignment horizontal="center" vertical="center"/>
    </xf>
    <xf numFmtId="0" fontId="13" fillId="0" borderId="42" xfId="1" applyFont="1" applyBorder="1"/>
    <xf numFmtId="0" fontId="17" fillId="0" borderId="120" xfId="1" applyFont="1" applyBorder="1" applyAlignment="1">
      <alignment horizontal="center" vertical="center"/>
    </xf>
    <xf numFmtId="0" fontId="13" fillId="0" borderId="108" xfId="1" applyFont="1" applyBorder="1" applyAlignment="1">
      <alignment horizontal="center" vertical="center"/>
    </xf>
    <xf numFmtId="0" fontId="17" fillId="0" borderId="42" xfId="1" applyFont="1" applyBorder="1" applyAlignment="1">
      <alignment horizontal="center" vertical="center"/>
    </xf>
    <xf numFmtId="0" fontId="13" fillId="0" borderId="42" xfId="1" applyFont="1" applyBorder="1" applyAlignment="1">
      <alignment horizontal="center" vertical="center"/>
    </xf>
    <xf numFmtId="0" fontId="17" fillId="0" borderId="168" xfId="1" applyFont="1" applyBorder="1" applyAlignment="1">
      <alignment horizontal="center" vertical="center"/>
    </xf>
    <xf numFmtId="0" fontId="17" fillId="0" borderId="227" xfId="1" applyFont="1" applyBorder="1" applyAlignment="1">
      <alignment horizontal="center" vertical="center"/>
    </xf>
    <xf numFmtId="0" fontId="13" fillId="0" borderId="228" xfId="1" applyFont="1" applyBorder="1" applyAlignment="1">
      <alignment horizontal="center" vertical="center"/>
    </xf>
    <xf numFmtId="0" fontId="17" fillId="0" borderId="172" xfId="1" applyFont="1" applyBorder="1" applyAlignment="1">
      <alignment horizontal="center" vertical="center"/>
    </xf>
    <xf numFmtId="0" fontId="13" fillId="0" borderId="43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49" fontId="34" fillId="0" borderId="63" xfId="1" applyNumberFormat="1" applyFont="1" applyBorder="1" applyAlignment="1">
      <alignment horizontal="center" vertical="center"/>
    </xf>
    <xf numFmtId="0" fontId="34" fillId="0" borderId="64" xfId="1" applyFont="1" applyBorder="1"/>
    <xf numFmtId="0" fontId="34" fillId="0" borderId="38" xfId="1" applyFont="1" applyBorder="1"/>
    <xf numFmtId="0" fontId="34" fillId="0" borderId="68" xfId="1" applyFont="1" applyBorder="1"/>
    <xf numFmtId="0" fontId="34" fillId="0" borderId="40" xfId="1" applyFont="1" applyBorder="1"/>
    <xf numFmtId="0" fontId="34" fillId="0" borderId="166" xfId="1" applyFont="1" applyBorder="1"/>
    <xf numFmtId="49" fontId="34" fillId="0" borderId="64" xfId="1" applyNumberFormat="1" applyFont="1" applyBorder="1" applyAlignment="1">
      <alignment horizontal="center" vertical="center"/>
    </xf>
    <xf numFmtId="49" fontId="34" fillId="0" borderId="38" xfId="1" applyNumberFormat="1" applyFont="1" applyBorder="1" applyAlignment="1">
      <alignment horizontal="center" vertical="center"/>
    </xf>
    <xf numFmtId="49" fontId="34" fillId="0" borderId="68" xfId="1" applyNumberFormat="1" applyFont="1" applyBorder="1" applyAlignment="1">
      <alignment horizontal="center" vertical="center"/>
    </xf>
    <xf numFmtId="49" fontId="34" fillId="0" borderId="40" xfId="1" applyNumberFormat="1" applyFont="1" applyBorder="1" applyAlignment="1">
      <alignment horizontal="center" vertical="center"/>
    </xf>
    <xf numFmtId="49" fontId="34" fillId="0" borderId="166" xfId="1" applyNumberFormat="1" applyFont="1" applyBorder="1" applyAlignment="1">
      <alignment horizontal="center" vertical="center"/>
    </xf>
    <xf numFmtId="49" fontId="34" fillId="0" borderId="67" xfId="1" applyNumberFormat="1" applyFont="1" applyBorder="1" applyAlignment="1">
      <alignment horizontal="center" vertical="center"/>
    </xf>
    <xf numFmtId="49" fontId="34" fillId="0" borderId="70" xfId="1" applyNumberFormat="1" applyFont="1" applyBorder="1" applyAlignment="1">
      <alignment horizontal="center" vertical="center"/>
    </xf>
    <xf numFmtId="49" fontId="34" fillId="0" borderId="222" xfId="1" applyNumberFormat="1" applyFont="1" applyBorder="1" applyAlignment="1">
      <alignment horizontal="center" vertical="center"/>
    </xf>
    <xf numFmtId="0" fontId="13" fillId="0" borderId="36" xfId="1" applyFont="1" applyBorder="1"/>
    <xf numFmtId="0" fontId="13" fillId="0" borderId="228" xfId="1" applyFont="1" applyBorder="1"/>
    <xf numFmtId="0" fontId="60" fillId="0" borderId="0" xfId="1" applyFont="1" applyAlignment="1">
      <alignment horizontal="left" vertical="center" shrinkToFit="1"/>
    </xf>
    <xf numFmtId="49" fontId="13" fillId="0" borderId="63" xfId="1" applyNumberFormat="1" applyFont="1" applyBorder="1" applyAlignment="1">
      <alignment horizontal="center" vertical="center"/>
    </xf>
    <xf numFmtId="49" fontId="13" fillId="0" borderId="64" xfId="1" applyNumberFormat="1" applyFont="1" applyBorder="1" applyAlignment="1">
      <alignment horizontal="center" vertical="center"/>
    </xf>
    <xf numFmtId="49" fontId="13" fillId="0" borderId="38" xfId="1" applyNumberFormat="1" applyFont="1" applyBorder="1" applyAlignment="1">
      <alignment horizontal="center" vertical="center"/>
    </xf>
    <xf numFmtId="49" fontId="13" fillId="0" borderId="68" xfId="1" applyNumberFormat="1" applyFont="1" applyBorder="1" applyAlignment="1">
      <alignment horizontal="center" vertical="center"/>
    </xf>
    <xf numFmtId="49" fontId="13" fillId="0" borderId="40" xfId="1" applyNumberFormat="1" applyFont="1" applyBorder="1" applyAlignment="1">
      <alignment horizontal="center" vertical="center"/>
    </xf>
    <xf numFmtId="49" fontId="13" fillId="0" borderId="166" xfId="1" applyNumberFormat="1" applyFont="1" applyBorder="1" applyAlignment="1">
      <alignment horizontal="center" vertical="center"/>
    </xf>
    <xf numFmtId="49" fontId="17" fillId="0" borderId="63" xfId="1" applyNumberFormat="1" applyFont="1" applyBorder="1" applyAlignment="1">
      <alignment horizontal="center" vertical="center"/>
    </xf>
    <xf numFmtId="0" fontId="5" fillId="0" borderId="88" xfId="1" applyBorder="1" applyAlignment="1">
      <alignment horizontal="center" vertical="center"/>
    </xf>
    <xf numFmtId="49" fontId="17" fillId="0" borderId="67" xfId="1" applyNumberFormat="1" applyFont="1" applyBorder="1" applyAlignment="1">
      <alignment horizontal="center" vertical="center"/>
    </xf>
    <xf numFmtId="0" fontId="5" fillId="0" borderId="76" xfId="1" applyBorder="1" applyAlignment="1">
      <alignment horizontal="center" vertical="center"/>
    </xf>
    <xf numFmtId="49" fontId="17" fillId="0" borderId="148" xfId="1" applyNumberFormat="1" applyFont="1" applyBorder="1" applyAlignment="1">
      <alignment horizontal="center" vertical="center"/>
    </xf>
    <xf numFmtId="49" fontId="17" fillId="0" borderId="108" xfId="1" applyNumberFormat="1" applyFont="1" applyBorder="1" applyAlignment="1">
      <alignment horizontal="center" vertical="center"/>
    </xf>
    <xf numFmtId="49" fontId="26" fillId="0" borderId="148" xfId="1" applyNumberFormat="1" applyFont="1" applyBorder="1" applyAlignment="1">
      <alignment horizontal="center" vertical="center"/>
    </xf>
    <xf numFmtId="49" fontId="26" fillId="0" borderId="108" xfId="1" applyNumberFormat="1" applyFont="1" applyBorder="1" applyAlignment="1">
      <alignment horizontal="center" vertical="center"/>
    </xf>
    <xf numFmtId="49" fontId="26" fillId="0" borderId="62" xfId="1" applyNumberFormat="1" applyFont="1" applyBorder="1" applyAlignment="1">
      <alignment horizontal="center" vertical="center"/>
    </xf>
    <xf numFmtId="49" fontId="26" fillId="0" borderId="44" xfId="1" applyNumberFormat="1" applyFont="1" applyBorder="1" applyAlignment="1">
      <alignment horizontal="center" vertical="center"/>
    </xf>
    <xf numFmtId="49" fontId="26" fillId="0" borderId="63" xfId="1" applyNumberFormat="1" applyFont="1" applyBorder="1" applyAlignment="1">
      <alignment horizontal="center" vertical="center"/>
    </xf>
    <xf numFmtId="49" fontId="26" fillId="0" borderId="88" xfId="1" applyNumberFormat="1" applyFont="1" applyBorder="1" applyAlignment="1">
      <alignment horizontal="center" vertical="center"/>
    </xf>
    <xf numFmtId="49" fontId="26" fillId="0" borderId="104" xfId="1" applyNumberFormat="1" applyFont="1" applyBorder="1" applyAlignment="1">
      <alignment horizontal="center" vertical="center"/>
    </xf>
    <xf numFmtId="49" fontId="26" fillId="0" borderId="109" xfId="1" applyNumberFormat="1" applyFont="1" applyBorder="1" applyAlignment="1">
      <alignment horizontal="center" vertical="center"/>
    </xf>
    <xf numFmtId="0" fontId="50" fillId="0" borderId="19" xfId="7" applyFont="1" applyBorder="1" applyAlignment="1">
      <alignment horizontal="center" vertical="center" wrapText="1"/>
    </xf>
    <xf numFmtId="0" fontId="50" fillId="0" borderId="2" xfId="7" applyFont="1" applyBorder="1" applyAlignment="1">
      <alignment horizontal="center" vertical="center" wrapText="1"/>
    </xf>
    <xf numFmtId="0" fontId="50" fillId="0" borderId="2" xfId="7" applyFont="1" applyBorder="1" applyAlignment="1">
      <alignment horizontal="center" vertical="center"/>
    </xf>
    <xf numFmtId="0" fontId="50" fillId="0" borderId="4" xfId="7" applyFont="1" applyBorder="1" applyAlignment="1">
      <alignment horizontal="center" vertical="center"/>
    </xf>
    <xf numFmtId="0" fontId="50" fillId="0" borderId="58" xfId="7" applyFont="1" applyBorder="1" applyAlignment="1">
      <alignment horizontal="center" vertical="center" wrapText="1"/>
    </xf>
    <xf numFmtId="0" fontId="50" fillId="0" borderId="19" xfId="7" applyFont="1" applyBorder="1" applyAlignment="1">
      <alignment horizontal="center" vertical="center"/>
    </xf>
    <xf numFmtId="0" fontId="50" fillId="0" borderId="79" xfId="7" applyFont="1" applyBorder="1" applyAlignment="1">
      <alignment horizontal="center" vertical="center"/>
    </xf>
    <xf numFmtId="0" fontId="50" fillId="0" borderId="58" xfId="7" applyFont="1" applyBorder="1" applyAlignment="1">
      <alignment horizontal="center" vertical="center"/>
    </xf>
    <xf numFmtId="0" fontId="50" fillId="0" borderId="56" xfId="7" applyFont="1" applyBorder="1" applyAlignment="1">
      <alignment horizontal="center" vertical="center"/>
    </xf>
    <xf numFmtId="0" fontId="50" fillId="0" borderId="61" xfId="7" applyFont="1" applyBorder="1" applyAlignment="1">
      <alignment horizontal="center" vertical="center" wrapText="1"/>
    </xf>
    <xf numFmtId="0" fontId="50" fillId="0" borderId="31" xfId="7" applyFont="1" applyBorder="1" applyAlignment="1">
      <alignment horizontal="center" vertical="center" wrapText="1"/>
    </xf>
    <xf numFmtId="0" fontId="50" fillId="0" borderId="48" xfId="7" applyFont="1" applyBorder="1" applyAlignment="1">
      <alignment horizontal="center" vertical="center" wrapText="1"/>
    </xf>
    <xf numFmtId="0" fontId="50" fillId="0" borderId="24" xfId="7" applyFont="1" applyBorder="1" applyAlignment="1">
      <alignment horizontal="center" vertical="center" wrapText="1"/>
    </xf>
    <xf numFmtId="0" fontId="50" fillId="0" borderId="24" xfId="7" applyFont="1" applyBorder="1" applyAlignment="1">
      <alignment horizontal="center" vertical="center"/>
    </xf>
    <xf numFmtId="0" fontId="50" fillId="0" borderId="22" xfId="7" applyFont="1" applyBorder="1" applyAlignment="1">
      <alignment horizontal="center" vertical="center"/>
    </xf>
    <xf numFmtId="0" fontId="50" fillId="0" borderId="18" xfId="7" applyFont="1" applyBorder="1" applyAlignment="1">
      <alignment horizontal="center" vertical="center" wrapText="1"/>
    </xf>
    <xf numFmtId="0" fontId="50" fillId="0" borderId="18" xfId="7" applyFont="1" applyBorder="1" applyAlignment="1">
      <alignment horizontal="center" vertical="center"/>
    </xf>
    <xf numFmtId="0" fontId="50" fillId="0" borderId="57" xfId="7" applyFont="1" applyBorder="1" applyAlignment="1">
      <alignment horizontal="center" vertical="center" wrapText="1"/>
    </xf>
    <xf numFmtId="0" fontId="50" fillId="0" borderId="57" xfId="7" applyFont="1" applyBorder="1" applyAlignment="1">
      <alignment horizontal="center" vertical="center"/>
    </xf>
    <xf numFmtId="0" fontId="50" fillId="0" borderId="28" xfId="7" applyFont="1" applyBorder="1" applyAlignment="1">
      <alignment horizontal="center" vertical="center" wrapText="1"/>
    </xf>
    <xf numFmtId="0" fontId="50" fillId="0" borderId="147" xfId="7" applyFont="1" applyBorder="1">
      <alignment vertical="center"/>
    </xf>
    <xf numFmtId="0" fontId="50" fillId="0" borderId="206" xfId="7" applyFont="1" applyBorder="1">
      <alignment vertical="center"/>
    </xf>
    <xf numFmtId="0" fontId="63" fillId="0" borderId="66" xfId="7" applyFont="1" applyBorder="1" applyAlignment="1">
      <alignment horizontal="center" vertical="center"/>
    </xf>
    <xf numFmtId="0" fontId="63" fillId="0" borderId="19" xfId="7" applyFont="1" applyBorder="1" applyAlignment="1">
      <alignment horizontal="center" vertical="center"/>
    </xf>
    <xf numFmtId="0" fontId="63" fillId="0" borderId="240" xfId="7" applyFont="1" applyBorder="1" applyAlignment="1">
      <alignment horizontal="center" vertical="center"/>
    </xf>
    <xf numFmtId="0" fontId="63" fillId="0" borderId="54" xfId="7" applyFont="1" applyBorder="1" applyAlignment="1">
      <alignment horizontal="center" vertical="center"/>
    </xf>
    <xf numFmtId="0" fontId="63" fillId="0" borderId="62" xfId="7" applyFont="1" applyBorder="1" applyAlignment="1">
      <alignment horizontal="center" vertical="center"/>
    </xf>
    <xf numFmtId="0" fontId="63" fillId="0" borderId="1" xfId="7" applyFont="1" applyBorder="1" applyAlignment="1">
      <alignment horizontal="center" vertical="center"/>
    </xf>
    <xf numFmtId="0" fontId="63" fillId="0" borderId="67" xfId="7" applyFont="1" applyBorder="1" applyAlignment="1">
      <alignment horizontal="center" vertical="center"/>
    </xf>
    <xf numFmtId="0" fontId="63" fillId="0" borderId="222" xfId="7" applyFont="1" applyBorder="1" applyAlignment="1">
      <alignment horizontal="center" vertical="center"/>
    </xf>
    <xf numFmtId="0" fontId="17" fillId="0" borderId="62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4" borderId="62" xfId="1" applyFont="1" applyFill="1" applyBorder="1" applyAlignment="1">
      <alignment horizontal="left" vertical="center"/>
    </xf>
  </cellXfs>
  <cellStyles count="15">
    <cellStyle name="Excel Built-in Normal" xfId="12" xr:uid="{00000000-0005-0000-0000-000000000000}"/>
    <cellStyle name="パーセント 2" xfId="5" xr:uid="{00000000-0005-0000-0000-000001000000}"/>
    <cellStyle name="ハイパーリンク" xfId="2" builtinId="8"/>
    <cellStyle name="桁区切り 2" xfId="4" xr:uid="{00000000-0005-0000-0000-000003000000}"/>
    <cellStyle name="桁区切り 2 2" xfId="9" xr:uid="{00000000-0005-0000-0000-000004000000}"/>
    <cellStyle name="桁区切り 3" xfId="8" xr:uid="{00000000-0005-0000-0000-000005000000}"/>
    <cellStyle name="通貨 2" xfId="10" xr:uid="{00000000-0005-0000-0000-000006000000}"/>
    <cellStyle name="標準" xfId="0" builtinId="0"/>
    <cellStyle name="標準 2" xfId="1" xr:uid="{00000000-0005-0000-0000-000008000000}"/>
    <cellStyle name="標準 3" xfId="3" xr:uid="{00000000-0005-0000-0000-000009000000}"/>
    <cellStyle name="標準 4" xfId="6" xr:uid="{00000000-0005-0000-0000-00000A000000}"/>
    <cellStyle name="標準 5" xfId="7" xr:uid="{00000000-0005-0000-0000-00000B000000}"/>
    <cellStyle name="標準 6" xfId="11" xr:uid="{00000000-0005-0000-0000-00000C000000}"/>
    <cellStyle name="標準 7" xfId="13" xr:uid="{F2DAACA1-4825-42F2-A8DE-D9584E6F9F1E}"/>
    <cellStyle name="標準 8" xfId="14" xr:uid="{EC788B95-90A9-43C8-9281-B50952A6D86A}"/>
  </cellStyles>
  <dxfs count="0"/>
  <tableStyles count="0" defaultTableStyle="TableStyleMedium2" defaultPivotStyle="PivotStyleMedium9"/>
  <colors>
    <mruColors>
      <color rgb="FF66FF99"/>
      <color rgb="FFFF99FF"/>
      <color rgb="FF00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theme/theme1.xml" Type="http://schemas.openxmlformats.org/officeDocument/2006/relationships/theme"/><Relationship Id="rId22" Target="styles.xml" Type="http://schemas.openxmlformats.org/officeDocument/2006/relationships/styles"/><Relationship Id="rId23" Target="sharedStrings.xml" Type="http://schemas.openxmlformats.org/officeDocument/2006/relationships/sharedStrings"/><Relationship Id="rId24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charts/_rels/chart2.xml.rels><?xml version="1.0" encoding="UTF-8" standalone="yes"?><Relationships xmlns="http://schemas.openxmlformats.org/package/2006/relationships"><Relationship Id="rId1" Target="style1.xml" Type="http://schemas.microsoft.com/office/2011/relationships/chartStyle"/><Relationship Id="rId2" Target="colors1.xml" Type="http://schemas.microsoft.com/office/2011/relationships/chartColorStyle"/><Relationship Id="rId3" Target="../drawings/drawing9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36220472440945"/>
          <c:y val="0.10211706102117062"/>
          <c:w val="0.89133858267716537"/>
          <c:h val="0.82814445828144456"/>
        </c:manualLayout>
      </c:layout>
      <c:lineChart>
        <c:grouping val="standard"/>
        <c:varyColors val="0"/>
        <c:ser>
          <c:idx val="0"/>
          <c:order val="0"/>
          <c:tx>
            <c:strRef>
              <c:f>'Ⅲ-2-2-1'!$C$108</c:f>
              <c:strCache>
                <c:ptCount val="1"/>
                <c:pt idx="0">
                  <c:v>１～３類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8005332010664018E-2"/>
                  <c:y val="-2.2955517857901637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3B-445B-8938-5EAB53EB8A30}"/>
                </c:ext>
              </c:extLst>
            </c:dLbl>
            <c:dLbl>
              <c:idx val="1"/>
              <c:layout>
                <c:manualLayout>
                  <c:x val="-4.9087205009167807E-2"/>
                  <c:y val="-1.7356370292682496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3B-445B-8938-5EAB53EB8A30}"/>
                </c:ext>
              </c:extLst>
            </c:dLbl>
            <c:dLbl>
              <c:idx val="2"/>
              <c:layout>
                <c:manualLayout>
                  <c:x val="-4.5183171060130811E-2"/>
                  <c:y val="-1.9461808000117101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3B-445B-8938-5EAB53EB8A30}"/>
                </c:ext>
              </c:extLst>
            </c:dLbl>
            <c:dLbl>
              <c:idx val="3"/>
              <c:layout>
                <c:manualLayout>
                  <c:x val="-1.7740007529216933E-2"/>
                  <c:y val="1.3890031641653363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3B-445B-8938-5EAB53EB8A30}"/>
                </c:ext>
              </c:extLst>
            </c:dLbl>
            <c:dLbl>
              <c:idx val="4"/>
              <c:layout>
                <c:manualLayout>
                  <c:x val="-3.2808481616963231E-2"/>
                  <c:y val="-2.1295077841297236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3B-445B-8938-5EAB53EB8A30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'Ⅲ-2-2-1'!$I$108:$M$108</c:f>
              <c:numCache>
                <c:formatCode>0</c:formatCode>
                <c:ptCount val="5"/>
                <c:pt idx="0" formatCode="General">
                  <c:v>7184</c:v>
                </c:pt>
                <c:pt idx="1">
                  <c:v>8137.9336620000004</c:v>
                </c:pt>
                <c:pt idx="2">
                  <c:v>7869.0839999999998</c:v>
                </c:pt>
                <c:pt idx="3">
                  <c:v>8038.2636819999998</c:v>
                </c:pt>
                <c:pt idx="4" formatCode="0_ ">
                  <c:v>8817.3536935000011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03B-445B-8938-5EAB53EB8A30}"/>
            </c:ext>
          </c:extLst>
        </c:ser>
        <c:ser>
          <c:idx val="1"/>
          <c:order val="1"/>
          <c:tx>
            <c:strRef>
              <c:f>'Ⅲ-2-2-1'!$C$109</c:f>
              <c:strCache>
                <c:ptCount val="1"/>
                <c:pt idx="0">
                  <c:v>野積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0629599472741612E-2"/>
                  <c:y val="-1.9795380489810447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3B-445B-8938-5EAB53EB8A30}"/>
                </c:ext>
              </c:extLst>
            </c:dLbl>
            <c:dLbl>
              <c:idx val="1"/>
              <c:layout>
                <c:manualLayout>
                  <c:x val="-4.48086545452396E-2"/>
                  <c:y val="-1.9069965907706227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03B-445B-8938-5EAB53EB8A30}"/>
                </c:ext>
              </c:extLst>
            </c:dLbl>
            <c:dLbl>
              <c:idx val="2"/>
              <c:layout>
                <c:manualLayout>
                  <c:x val="-7.6658951175882922E-2"/>
                  <c:y val="1.3261941728291819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3B-445B-8938-5EAB53EB8A30}"/>
                </c:ext>
              </c:extLst>
            </c:dLbl>
            <c:dLbl>
              <c:idx val="3"/>
              <c:layout>
                <c:manualLayout>
                  <c:x val="-2.9064716667960993E-2"/>
                  <c:y val="-1.804489233636623E-2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3B-445B-8938-5EAB53EB8A30}"/>
                </c:ext>
              </c:extLst>
            </c:dLbl>
            <c:dLbl>
              <c:idx val="4"/>
              <c:layout>
                <c:manualLayout>
                  <c:x val="3.9759347765710579E-3"/>
                  <c:y val="8.9746002765231387E-3"/>
                </c:manualLayout>
              </c:layout>
              <c:numFmt formatCode="#,##0_ " sourceLinked="0"/>
              <c:spPr>
                <a:noFill/>
                <a:ln w="15875">
                  <a:solidFill>
                    <a:srgbClr val="E22AE2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3B-445B-8938-5EAB53EB8A30}"/>
                </c:ext>
              </c:extLst>
            </c:dLbl>
            <c:numFmt formatCode="#,##0_ " sourceLinked="0"/>
            <c:spPr>
              <a:noFill/>
              <a:ln w="15875">
                <a:solidFill>
                  <a:srgbClr val="E22AE2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'Ⅲ-2-2-1'!$I$109:$M$109</c:f>
              <c:numCache>
                <c:formatCode>0</c:formatCode>
                <c:ptCount val="5"/>
                <c:pt idx="0" formatCode="General">
                  <c:v>782</c:v>
                </c:pt>
                <c:pt idx="1">
                  <c:v>1140.028</c:v>
                </c:pt>
                <c:pt idx="2">
                  <c:v>766.82500000000005</c:v>
                </c:pt>
                <c:pt idx="3">
                  <c:v>350.01499999999999</c:v>
                </c:pt>
                <c:pt idx="4" formatCode="0_ ">
                  <c:v>647.29499999999996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03B-445B-8938-5EAB53EB8A30}"/>
            </c:ext>
          </c:extLst>
        </c:ser>
        <c:ser>
          <c:idx val="2"/>
          <c:order val="2"/>
          <c:tx>
            <c:strRef>
              <c:f>'Ⅲ-2-2-1'!$C$110</c:f>
              <c:strCache>
                <c:ptCount val="1"/>
                <c:pt idx="0">
                  <c:v>貯蔵そう</c:v>
                </c:pt>
              </c:strCache>
            </c:strRef>
          </c:tx>
          <c:spPr>
            <a:ln w="127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5.5616122463455459E-2"/>
                  <c:y val="-2.331035383575562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3B-445B-8938-5EAB53EB8A30}"/>
                </c:ext>
              </c:extLst>
            </c:dLbl>
            <c:dLbl>
              <c:idx val="1"/>
              <c:layout>
                <c:manualLayout>
                  <c:x val="-4.1839870372450239E-2"/>
                  <c:y val="-2.1399949330558596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3B-445B-8938-5EAB53EB8A30}"/>
                </c:ext>
              </c:extLst>
            </c:dLbl>
            <c:dLbl>
              <c:idx val="2"/>
              <c:layout>
                <c:manualLayout>
                  <c:x val="-4.2272848850612166E-2"/>
                  <c:y val="-2.1588973523025433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3B-445B-8938-5EAB53EB8A30}"/>
                </c:ext>
              </c:extLst>
            </c:dLbl>
            <c:dLbl>
              <c:idx val="3"/>
              <c:layout>
                <c:manualLayout>
                  <c:x val="-4.5511320983348799E-2"/>
                  <c:y val="-2.2511192423778973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3B-445B-8938-5EAB53EB8A30}"/>
                </c:ext>
              </c:extLst>
            </c:dLbl>
            <c:dLbl>
              <c:idx val="4"/>
              <c:layout>
                <c:manualLayout>
                  <c:x val="-4.5333068324890674E-2"/>
                  <c:y val="-1.9749576366650493E-2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3B-445B-8938-5EAB53EB8A30}"/>
                </c:ext>
              </c:extLst>
            </c:dLbl>
            <c:dLbl>
              <c:idx val="5"/>
              <c:layout>
                <c:manualLayout>
                  <c:x val="3.4119908239816478E-3"/>
                  <c:y val="1.3699283853528272E-3"/>
                </c:manualLayout>
              </c:layout>
              <c:numFmt formatCode="#,##0_ " sourceLinked="0"/>
              <c:spPr>
                <a:noFill/>
                <a:ln w="9525">
                  <a:solidFill>
                    <a:srgbClr val="00B050"/>
                  </a:solidFill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3B-445B-8938-5EAB53EB8A30}"/>
                </c:ext>
              </c:extLst>
            </c:dLbl>
            <c:numFmt formatCode="#,##0_ " sourceLinked="0"/>
            <c:spPr>
              <a:noFill/>
              <a:ln w="9525">
                <a:solidFill>
                  <a:srgbClr val="00B050"/>
                </a:solidFill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'Ⅲ-2-2-1'!$I$110:$M$110</c:f>
              <c:numCache>
                <c:formatCode>0</c:formatCode>
                <c:ptCount val="5"/>
                <c:pt idx="0" formatCode="General">
                  <c:v>2314</c:v>
                </c:pt>
                <c:pt idx="1">
                  <c:v>1939.904307</c:v>
                </c:pt>
                <c:pt idx="2">
                  <c:v>2103.7060000000001</c:v>
                </c:pt>
                <c:pt idx="3">
                  <c:v>2158.3939249999999</c:v>
                </c:pt>
                <c:pt idx="4" formatCode="0_ ">
                  <c:v>2081.1687859999997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03B-445B-8938-5EAB53EB8A30}"/>
            </c:ext>
          </c:extLst>
        </c:ser>
        <c:ser>
          <c:idx val="3"/>
          <c:order val="3"/>
          <c:tx>
            <c:strRef>
              <c:f>'Ⅲ-2-2-1'!$C$111</c:f>
              <c:strCache>
                <c:ptCount val="1"/>
                <c:pt idx="0">
                  <c:v>危険品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FF0000"/>
              </a:solidFill>
              <a:ln w="12700"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7.3603201085253908E-2"/>
                  <c:y val="1.2768502016696369E-2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3B-445B-8938-5EAB53EB8A30}"/>
                </c:ext>
              </c:extLst>
            </c:dLbl>
            <c:dLbl>
              <c:idx val="1"/>
              <c:layout>
                <c:manualLayout>
                  <c:x val="-2.7804889124646091E-2"/>
                  <c:y val="-1.7099007459917423E-2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03B-445B-8938-5EAB53EB8A30}"/>
                </c:ext>
              </c:extLst>
            </c:dLbl>
            <c:dLbl>
              <c:idx val="2"/>
              <c:layout>
                <c:manualLayout>
                  <c:x val="-3.6100138602419792E-3"/>
                  <c:y val="2.3113498210857574E-3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03B-445B-8938-5EAB53EB8A30}"/>
                </c:ext>
              </c:extLst>
            </c:dLbl>
            <c:dLbl>
              <c:idx val="3"/>
              <c:layout>
                <c:manualLayout>
                  <c:x val="-1.8363504258766636E-3"/>
                  <c:y val="1.0059653340129242E-2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03B-445B-8938-5EAB53EB8A30}"/>
                </c:ext>
              </c:extLst>
            </c:dLbl>
            <c:dLbl>
              <c:idx val="4"/>
              <c:layout>
                <c:manualLayout>
                  <c:x val="-4.0842948509549172E-3"/>
                  <c:y val="3.9871502997649742E-3"/>
                </c:manualLayout>
              </c:layout>
              <c:numFmt formatCode="#,##0_ " sourceLinked="0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03B-445B-8938-5EAB53EB8A30}"/>
                </c:ext>
              </c:extLst>
            </c:dLbl>
            <c:numFmt formatCode="#,##0_ " sourceLinked="0"/>
            <c:spPr>
              <a:solidFill>
                <a:srgbClr val="FFFF00"/>
              </a:solidFill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'Ⅲ-2-2-1'!$I$111:$M$111</c:f>
              <c:numCache>
                <c:formatCode>0</c:formatCode>
                <c:ptCount val="5"/>
                <c:pt idx="0" formatCode="General">
                  <c:v>417</c:v>
                </c:pt>
                <c:pt idx="1">
                  <c:v>61.439021770000004</c:v>
                </c:pt>
                <c:pt idx="2">
                  <c:v>275.88</c:v>
                </c:pt>
                <c:pt idx="3">
                  <c:v>294.45735290900001</c:v>
                </c:pt>
                <c:pt idx="4" formatCode="0_ ">
                  <c:v>162.57587654000002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03B-445B-8938-5EAB53EB8A30}"/>
            </c:ext>
          </c:extLst>
        </c:ser>
        <c:ser>
          <c:idx val="4"/>
          <c:order val="4"/>
          <c:tx>
            <c:strRef>
              <c:f>'Ⅲ-2-2-1'!$C$112</c:f>
              <c:strCache>
                <c:ptCount val="1"/>
                <c:pt idx="0">
                  <c:v>水面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-6.3594774133688484E-2"/>
                  <c:y val="-1.4989964925028975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03B-445B-8938-5EAB53EB8A30}"/>
                </c:ext>
              </c:extLst>
            </c:dLbl>
            <c:dLbl>
              <c:idx val="2"/>
              <c:layout>
                <c:manualLayout>
                  <c:x val="-5.4061215339783121E-2"/>
                  <c:y val="-1.3490327951926393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03B-445B-8938-5EAB53EB8A30}"/>
                </c:ext>
              </c:extLst>
            </c:dLbl>
            <c:dLbl>
              <c:idx val="3"/>
              <c:layout>
                <c:manualLayout>
                  <c:x val="-4.71228892282579E-2"/>
                  <c:y val="-1.1766315705738115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03B-445B-8938-5EAB53EB8A30}"/>
                </c:ext>
              </c:extLst>
            </c:dLbl>
            <c:dLbl>
              <c:idx val="4"/>
              <c:layout>
                <c:manualLayout>
                  <c:x val="-4.9424990819070688E-2"/>
                  <c:y val="-1.3490356704230891E-2"/>
                </c:manualLayout>
              </c:layout>
              <c:numFmt formatCode="#,##0_ 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03B-445B-8938-5EAB53EB8A30}"/>
                </c:ext>
              </c:extLst>
            </c:dLbl>
            <c:numFmt formatCode="#,##0_ 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'Ⅲ-2-2-1'!$I$112:$M$112</c:f>
              <c:numCache>
                <c:formatCode>0</c:formatCode>
                <c:ptCount val="5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 formatCode="0_ 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03B-445B-8938-5EAB53EB8A30}"/>
            </c:ext>
          </c:extLst>
        </c:ser>
        <c:ser>
          <c:idx val="5"/>
          <c:order val="5"/>
          <c:tx>
            <c:strRef>
              <c:f>'Ⅲ-2-2-1'!$C$113</c:f>
              <c:strCache>
                <c:ptCount val="1"/>
                <c:pt idx="0">
                  <c:v>冷蔵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4.6493752641276137E-3"/>
                  <c:y val="-1.5907909748829416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03B-445B-8938-5EAB53EB8A30}"/>
                </c:ext>
              </c:extLst>
            </c:dLbl>
            <c:dLbl>
              <c:idx val="1"/>
              <c:layout>
                <c:manualLayout>
                  <c:x val="-1.3048601668757407E-2"/>
                  <c:y val="1.6981686711874014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03B-445B-8938-5EAB53EB8A30}"/>
                </c:ext>
              </c:extLst>
            </c:dLbl>
            <c:dLbl>
              <c:idx val="2"/>
              <c:layout>
                <c:manualLayout>
                  <c:x val="-9.3449686532136658E-3"/>
                  <c:y val="-1.3255605970948804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03B-445B-8938-5EAB53EB8A30}"/>
                </c:ext>
              </c:extLst>
            </c:dLbl>
            <c:dLbl>
              <c:idx val="3"/>
              <c:layout>
                <c:manualLayout>
                  <c:x val="-4.1233072462568701E-2"/>
                  <c:y val="-2.0033934499665566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03B-445B-8938-5EAB53EB8A30}"/>
                </c:ext>
              </c:extLst>
            </c:dLbl>
            <c:dLbl>
              <c:idx val="4"/>
              <c:layout>
                <c:manualLayout>
                  <c:x val="-3.7558748849809637E-3"/>
                  <c:y val="-1.1687024962054027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03B-445B-8938-5EAB53EB8A30}"/>
                </c:ext>
              </c:extLst>
            </c:dLbl>
            <c:dLbl>
              <c:idx val="5"/>
              <c:layout>
                <c:manualLayout>
                  <c:x val="-4.4881972430611525E-2"/>
                  <c:y val="2.3536802607021692E-2"/>
                </c:manualLayout>
              </c:layout>
              <c:numFmt formatCode="#,##0_ " sourceLinked="0"/>
              <c:spPr>
                <a:solidFill>
                  <a:schemeClr val="accent2">
                    <a:lumMod val="20000"/>
                    <a:lumOff val="80000"/>
                  </a:schemeClr>
                </a:solidFill>
                <a:ln w="15875">
                  <a:noFill/>
                  <a:prstDash val="dash"/>
                </a:ln>
              </c:spPr>
              <c:txPr>
                <a:bodyPr/>
                <a:lstStyle/>
                <a:p>
                  <a:pPr>
                    <a:defRPr sz="1050" b="0" i="0" u="none" strike="noStrike" baseline="0">
                      <a:solidFill>
                        <a:srgbClr val="000000"/>
                      </a:solidFill>
                      <a:latin typeface="ＭＳ 明朝"/>
                      <a:ea typeface="ＭＳ 明朝"/>
                      <a:cs typeface="ＭＳ 明朝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03B-445B-8938-5EAB53EB8A30}"/>
                </c:ext>
              </c:extLst>
            </c:dLbl>
            <c:numFmt formatCode="#,##0_ " sourceLinked="0"/>
            <c:spPr>
              <a:solidFill>
                <a:schemeClr val="accent2">
                  <a:lumMod val="20000"/>
                  <a:lumOff val="80000"/>
                </a:schemeClr>
              </a:solidFill>
              <a:ln w="15875">
                <a:noFill/>
                <a:prstDash val="dash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'Ⅲ-2-2-1'!$I$107:$M$107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      R5</c:v>
                </c:pt>
                <c:pt idx="4">
                  <c:v>R6 </c:v>
                </c:pt>
              </c:strCache>
            </c:strRef>
          </c:cat>
          <c:val>
            <c:numRef>
              <c:f>'Ⅲ-2-2-1'!$I$113:$M$113</c:f>
              <c:numCache>
                <c:formatCode>0</c:formatCode>
                <c:ptCount val="5"/>
                <c:pt idx="0" formatCode="General">
                  <c:v>1185</c:v>
                </c:pt>
                <c:pt idx="1">
                  <c:v>1007.085286</c:v>
                </c:pt>
                <c:pt idx="2">
                  <c:v>998.31500000000005</c:v>
                </c:pt>
                <c:pt idx="3">
                  <c:v>1004.2922390999998</c:v>
                </c:pt>
                <c:pt idx="4" formatCode="0_ ">
                  <c:v>920.20145500000024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C03B-445B-8938-5EAB53EB8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9951"/>
        <c:axId val="1"/>
      </c:lineChart>
      <c:catAx>
        <c:axId val="2253995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3626078871802476"/>
              <c:y val="0.9430074206384971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05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千トン</a:t>
                </a:r>
              </a:p>
            </c:rich>
          </c:tx>
          <c:layout>
            <c:manualLayout>
              <c:xMode val="edge"/>
              <c:yMode val="edge"/>
              <c:x val="2.3622047244094488E-2"/>
              <c:y val="6.2266503887846485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2539951"/>
        <c:crosses val="autoZero"/>
        <c:crossBetween val="between"/>
        <c:majorUnit val="100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20718452513185"/>
          <c:y val="0.34244763629312203"/>
          <c:w val="0.21909905462444146"/>
          <c:h val="0.2069391846310574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明朝"/>
              <a:ea typeface="ＭＳ 明朝"/>
              <a:cs typeface="ＭＳ 明朝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明朝"/>
          <a:ea typeface="ＭＳ 明朝"/>
          <a:cs typeface="ＭＳ 明朝"/>
        </a:defRPr>
      </a:pPr>
      <a:endParaRPr lang="ja-JP"/>
    </a:p>
  </c:txPr>
  <c:printSettings>
    <c:headerFooter alignWithMargins="0">
      <c:oddHeader>&amp;L&amp;"ＭＳ ゴシック,標準"&amp;12（2） 保管の状況</c:oddHeader>
    </c:headerFooter>
    <c:pageMargins b="0.79" l="0.78700000000000003" r="0.78700000000000003" t="1.21" header="0.98" footer="0.51200000000000001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bg1">
              <a:lumMod val="85000"/>
            </a:schemeClr>
          </a:solidFill>
        </a:ln>
        <a:effectLst/>
        <a:sp3d>
          <a:contourClr>
            <a:schemeClr val="bg1">
              <a:lumMod val="85000"/>
            </a:schemeClr>
          </a:contourClr>
        </a:sp3d>
      </c:spPr>
    </c:floor>
    <c:sideWall>
      <c:thickness val="0"/>
      <c:spPr>
        <a:noFill/>
        <a:ln>
          <a:solidFill>
            <a:schemeClr val="bg1">
              <a:lumMod val="75000"/>
            </a:schemeClr>
          </a:solidFill>
        </a:ln>
        <a:effectLst/>
        <a:sp3d>
          <a:contourClr>
            <a:schemeClr val="bg1">
              <a:lumMod val="75000"/>
            </a:schemeClr>
          </a:contourClr>
        </a:sp3d>
      </c:spPr>
    </c:sideWall>
    <c:backWall>
      <c:thickness val="0"/>
      <c:spPr>
        <a:noFill/>
        <a:ln>
          <a:solidFill>
            <a:schemeClr val="bg1">
              <a:lumMod val="75000"/>
            </a:schemeClr>
          </a:solidFill>
        </a:ln>
        <a:effectLst/>
        <a:sp3d>
          <a:contourClr>
            <a:schemeClr val="bg1">
              <a:lumMod val="75000"/>
            </a:schemeClr>
          </a:contourClr>
        </a:sp3d>
      </c:spPr>
    </c:backWall>
    <c:plotArea>
      <c:layout>
        <c:manualLayout>
          <c:layoutTarget val="inner"/>
          <c:xMode val="edge"/>
          <c:yMode val="edge"/>
          <c:x val="8.2813649638788678E-2"/>
          <c:y val="1.4406271497990345E-2"/>
          <c:w val="0.86520347547770426"/>
          <c:h val="0.96326382590619741"/>
        </c:manualLayout>
      </c:layout>
      <c:bar3DChart>
        <c:barDir val="bar"/>
        <c:grouping val="stack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220B-4601-B710-F571E31841F6}"/>
              </c:ext>
            </c:extLst>
          </c:dPt>
          <c:dPt>
            <c:idx val="1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220B-4601-B710-F571E31841F6}"/>
              </c:ext>
            </c:extLst>
          </c:dPt>
          <c:dPt>
            <c:idx val="2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220B-4601-B710-F571E31841F6}"/>
              </c:ext>
            </c:extLst>
          </c:dPt>
          <c:dPt>
            <c:idx val="3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220B-4601-B710-F571E31841F6}"/>
              </c:ext>
            </c:extLst>
          </c:dPt>
          <c:dPt>
            <c:idx val="4"/>
            <c:invertIfNegative val="0"/>
            <c:bubble3D val="0"/>
            <c:spPr>
              <a:solidFill>
                <a:srgbClr val="C493D7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220B-4601-B710-F571E31841F6}"/>
              </c:ext>
            </c:extLst>
          </c:dPt>
          <c:dPt>
            <c:idx val="5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B-220B-4601-B710-F571E31841F6}"/>
              </c:ext>
            </c:extLst>
          </c:dPt>
          <c:dPt>
            <c:idx val="6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D-220B-4601-B710-F571E31841F6}"/>
              </c:ext>
            </c:extLst>
          </c:dPt>
          <c:dPt>
            <c:idx val="7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F-220B-4601-B710-F571E31841F6}"/>
              </c:ext>
            </c:extLst>
          </c:dPt>
          <c:dPt>
            <c:idx val="8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1-220B-4601-B710-F571E31841F6}"/>
              </c:ext>
            </c:extLst>
          </c:dPt>
          <c:dPt>
            <c:idx val="9"/>
            <c:invertIfNegative val="0"/>
            <c:bubble3D val="0"/>
            <c:spPr>
              <a:solidFill>
                <a:srgbClr val="FCD908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3-220B-4601-B710-F571E31841F6}"/>
              </c:ext>
            </c:extLst>
          </c:dPt>
          <c:dPt>
            <c:idx val="10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5-220B-4601-B710-F571E31841F6}"/>
              </c:ext>
            </c:extLst>
          </c:dPt>
          <c:dPt>
            <c:idx val="11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7-220B-4601-B710-F571E31841F6}"/>
              </c:ext>
            </c:extLst>
          </c:dPt>
          <c:dPt>
            <c:idx val="12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9-220B-4601-B710-F571E31841F6}"/>
              </c:ext>
            </c:extLst>
          </c:dPt>
          <c:dPt>
            <c:idx val="13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B-220B-4601-B710-F571E31841F6}"/>
              </c:ext>
            </c:extLst>
          </c:dPt>
          <c:dPt>
            <c:idx val="14"/>
            <c:invertIfNegative val="0"/>
            <c:bubble3D val="0"/>
            <c:spPr>
              <a:solidFill>
                <a:srgbClr val="CD617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D-220B-4601-B710-F571E31841F6}"/>
              </c:ext>
            </c:extLst>
          </c:dPt>
          <c:dPt>
            <c:idx val="15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1F-220B-4601-B710-F571E31841F6}"/>
              </c:ext>
            </c:extLst>
          </c:dPt>
          <c:dPt>
            <c:idx val="16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1-220B-4601-B710-F571E31841F6}"/>
              </c:ext>
            </c:extLst>
          </c:dPt>
          <c:dPt>
            <c:idx val="17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3-220B-4601-B710-F571E31841F6}"/>
              </c:ext>
            </c:extLst>
          </c:dPt>
          <c:dPt>
            <c:idx val="18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5-220B-4601-B710-F571E31841F6}"/>
              </c:ext>
            </c:extLst>
          </c:dPt>
          <c:dPt>
            <c:idx val="19"/>
            <c:invertIfNegative val="0"/>
            <c:bubble3D val="0"/>
            <c:spPr>
              <a:solidFill>
                <a:srgbClr val="15EB99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7-220B-4601-B710-F571E31841F6}"/>
              </c:ext>
            </c:extLst>
          </c:dPt>
          <c:dPt>
            <c:idx val="20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9-220B-4601-B710-F571E31841F6}"/>
              </c:ext>
            </c:extLst>
          </c:dPt>
          <c:dPt>
            <c:idx val="21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B-220B-4601-B710-F571E31841F6}"/>
              </c:ext>
            </c:extLst>
          </c:dPt>
          <c:dPt>
            <c:idx val="22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D-220B-4601-B710-F571E31841F6}"/>
              </c:ext>
            </c:extLst>
          </c:dPt>
          <c:dPt>
            <c:idx val="23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2F-220B-4601-B710-F571E31841F6}"/>
              </c:ext>
            </c:extLst>
          </c:dPt>
          <c:dPt>
            <c:idx val="2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1-220B-4601-B710-F571E31841F6}"/>
              </c:ext>
            </c:extLst>
          </c:dPt>
          <c:dPt>
            <c:idx val="25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3-220B-4601-B710-F571E31841F6}"/>
              </c:ext>
            </c:extLst>
          </c:dPt>
          <c:dPt>
            <c:idx val="26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5-220B-4601-B710-F571E31841F6}"/>
              </c:ext>
            </c:extLst>
          </c:dPt>
          <c:dPt>
            <c:idx val="27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7-220B-4601-B710-F571E31841F6}"/>
              </c:ext>
            </c:extLst>
          </c:dPt>
          <c:dPt>
            <c:idx val="28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9-220B-4601-B710-F571E31841F6}"/>
              </c:ext>
            </c:extLst>
          </c:dPt>
          <c:dPt>
            <c:idx val="29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B-220B-4601-B710-F571E31841F6}"/>
              </c:ext>
            </c:extLst>
          </c:dPt>
          <c:dPt>
            <c:idx val="30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D-220B-4601-B710-F571E31841F6}"/>
              </c:ext>
            </c:extLst>
          </c:dPt>
          <c:dPt>
            <c:idx val="31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3F-220B-4601-B710-F571E31841F6}"/>
              </c:ext>
            </c:extLst>
          </c:dPt>
          <c:dPt>
            <c:idx val="32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1-220B-4601-B710-F571E31841F6}"/>
              </c:ext>
            </c:extLst>
          </c:dPt>
          <c:dPt>
            <c:idx val="33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3-220B-4601-B710-F571E31841F6}"/>
              </c:ext>
            </c:extLst>
          </c:dPt>
          <c:dPt>
            <c:idx val="34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5-220B-4601-B710-F571E31841F6}"/>
              </c:ext>
            </c:extLst>
          </c:dPt>
          <c:dPt>
            <c:idx val="35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7-220B-4601-B710-F571E31841F6}"/>
              </c:ext>
            </c:extLst>
          </c:dPt>
          <c:dPt>
            <c:idx val="36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9-220B-4601-B710-F571E31841F6}"/>
              </c:ext>
            </c:extLst>
          </c:dPt>
          <c:dPt>
            <c:idx val="37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B-220B-4601-B710-F571E31841F6}"/>
              </c:ext>
            </c:extLst>
          </c:dPt>
          <c:dPt>
            <c:idx val="38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D-220B-4601-B710-F571E31841F6}"/>
              </c:ext>
            </c:extLst>
          </c:dPt>
          <c:dPt>
            <c:idx val="39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4F-220B-4601-B710-F571E31841F6}"/>
              </c:ext>
            </c:extLst>
          </c:dPt>
          <c:dPt>
            <c:idx val="40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1-220B-4601-B710-F571E31841F6}"/>
              </c:ext>
            </c:extLst>
          </c:dPt>
          <c:dPt>
            <c:idx val="41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3-220B-4601-B710-F571E31841F6}"/>
              </c:ext>
            </c:extLst>
          </c:dPt>
          <c:dPt>
            <c:idx val="42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5-220B-4601-B710-F571E31841F6}"/>
              </c:ext>
            </c:extLst>
          </c:dPt>
          <c:dPt>
            <c:idx val="43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7-220B-4601-B710-F571E31841F6}"/>
              </c:ext>
            </c:extLst>
          </c:dPt>
          <c:dPt>
            <c:idx val="44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9-220B-4601-B710-F571E31841F6}"/>
              </c:ext>
            </c:extLst>
          </c:dPt>
          <c:dPt>
            <c:idx val="45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B-220B-4601-B710-F571E31841F6}"/>
              </c:ext>
            </c:extLst>
          </c:dPt>
          <c:dPt>
            <c:idx val="46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D-220B-4601-B710-F571E31841F6}"/>
              </c:ext>
            </c:extLst>
          </c:dPt>
          <c:dPt>
            <c:idx val="47"/>
            <c:invertIfNegative val="0"/>
            <c:bubble3D val="0"/>
            <c:spPr>
              <a:solidFill>
                <a:srgbClr val="57D3FF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5F-220B-4601-B710-F571E31841F6}"/>
              </c:ext>
            </c:extLst>
          </c:dPt>
          <c:dLbls>
            <c:dLbl>
              <c:idx val="0"/>
              <c:layout>
                <c:manualLayout>
                  <c:x val="0.41298015952670347"/>
                  <c:y val="-1.560874383999438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0B-4601-B710-F571E31841F6}"/>
                </c:ext>
              </c:extLst>
            </c:dLbl>
            <c:dLbl>
              <c:idx val="1"/>
              <c:layout>
                <c:manualLayout>
                  <c:x val="0.38225856102032973"/>
                  <c:y val="-2.5266447719717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0B-4601-B710-F571E31841F6}"/>
                </c:ext>
              </c:extLst>
            </c:dLbl>
            <c:dLbl>
              <c:idx val="2"/>
              <c:layout>
                <c:manualLayout>
                  <c:x val="0.34172722834846081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0B-4601-B710-F571E31841F6}"/>
                </c:ext>
              </c:extLst>
            </c:dLbl>
            <c:dLbl>
              <c:idx val="3"/>
              <c:layout>
                <c:manualLayout>
                  <c:x val="0.30680271889778515"/>
                  <c:y val="-1.6321019548619091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0B-4601-B710-F571E31841F6}"/>
                </c:ext>
              </c:extLst>
            </c:dLbl>
            <c:dLbl>
              <c:idx val="4"/>
              <c:layout>
                <c:manualLayout>
                  <c:x val="0.26973089514644233"/>
                  <c:y val="-1.36134284443123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0B-4601-B710-F571E31841F6}"/>
                </c:ext>
              </c:extLst>
            </c:dLbl>
            <c:dLbl>
              <c:idx val="5"/>
              <c:layout>
                <c:manualLayout>
                  <c:x val="0.22561279381405552"/>
                  <c:y val="-1.56087438399935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20B-4601-B710-F571E31841F6}"/>
                </c:ext>
              </c:extLst>
            </c:dLbl>
            <c:dLbl>
              <c:idx val="6"/>
              <c:layout>
                <c:manualLayout>
                  <c:x val="0.21315744057405472"/>
                  <c:y val="-1.198132648944957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20B-4601-B710-F571E31841F6}"/>
                </c:ext>
              </c:extLst>
            </c:dLbl>
            <c:dLbl>
              <c:idx val="7"/>
              <c:layout>
                <c:manualLayout>
                  <c:x val="0.19389446649127007"/>
                  <c:y val="-2.38239714833117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20B-4601-B710-F571E31841F6}"/>
                </c:ext>
              </c:extLst>
            </c:dLbl>
            <c:dLbl>
              <c:idx val="8"/>
              <c:layout>
                <c:manualLayout>
                  <c:x val="0.17296542745258561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20B-4601-B710-F571E31841F6}"/>
                </c:ext>
              </c:extLst>
            </c:dLbl>
            <c:dLbl>
              <c:idx val="9"/>
              <c:layout>
                <c:manualLayout>
                  <c:x val="0.15079003013563122"/>
                  <c:y val="-2.7528748579693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0B-4601-B710-F571E31841F6}"/>
                </c:ext>
              </c:extLst>
            </c:dLbl>
            <c:dLbl>
              <c:idx val="10"/>
              <c:layout>
                <c:manualLayout>
                  <c:x val="0.18657387082027191"/>
                  <c:y val="-2.390133122914912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0B-4601-B710-F571E31841F6}"/>
                </c:ext>
              </c:extLst>
            </c:dLbl>
            <c:dLbl>
              <c:idx val="11"/>
              <c:layout>
                <c:manualLayout>
                  <c:x val="0.17379195978449094"/>
                  <c:y val="-1.198132648944869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20B-4601-B710-F571E31841F6}"/>
                </c:ext>
              </c:extLst>
            </c:dLbl>
            <c:dLbl>
              <c:idx val="12"/>
              <c:layout>
                <c:manualLayout>
                  <c:x val="0.16291524751780892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20B-4601-B710-F571E31841F6}"/>
                </c:ext>
              </c:extLst>
            </c:dLbl>
            <c:dLbl>
              <c:idx val="13"/>
              <c:layout>
                <c:manualLayout>
                  <c:x val="0.15115797418237406"/>
                  <c:y val="-3.588265771859694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20B-4601-B710-F571E31841F6}"/>
                </c:ext>
              </c:extLst>
            </c:dLbl>
            <c:dLbl>
              <c:idx val="14"/>
              <c:layout>
                <c:manualLayout>
                  <c:x val="0.13006112403387851"/>
                  <c:y val="-1.40540016309698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20B-4601-B710-F571E31841F6}"/>
                </c:ext>
              </c:extLst>
            </c:dLbl>
            <c:dLbl>
              <c:idx val="15"/>
              <c:layout>
                <c:manualLayout>
                  <c:x val="0.1388447892742104"/>
                  <c:y val="-1.411532338071988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220B-4601-B710-F571E31841F6}"/>
                </c:ext>
              </c:extLst>
            </c:dLbl>
            <c:dLbl>
              <c:idx val="16"/>
              <c:layout>
                <c:manualLayout>
                  <c:x val="0.12848749234741974"/>
                  <c:y val="-2.75287485796939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220B-4601-B710-F571E31841F6}"/>
                </c:ext>
              </c:extLst>
            </c:dLbl>
            <c:dLbl>
              <c:idx val="17"/>
              <c:layout>
                <c:manualLayout>
                  <c:x val="0.10539301016038424"/>
                  <c:y val="-1.1790757359459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220B-4601-B710-F571E31841F6}"/>
                </c:ext>
              </c:extLst>
            </c:dLbl>
            <c:dLbl>
              <c:idx val="18"/>
              <c:layout>
                <c:manualLayout>
                  <c:x val="0.14493788833281829"/>
                  <c:y val="-1.560870378115452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220B-4601-B710-F571E31841F6}"/>
                </c:ext>
              </c:extLst>
            </c:dLbl>
            <c:dLbl>
              <c:idx val="19"/>
              <c:layout>
                <c:manualLayout>
                  <c:x val="0.12408430965918246"/>
                  <c:y val="1.9053318506159759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220B-4601-B710-F571E31841F6}"/>
                </c:ext>
              </c:extLst>
            </c:dLbl>
            <c:dLbl>
              <c:idx val="20"/>
              <c:layout>
                <c:manualLayout>
                  <c:x val="0.22695265878037937"/>
                  <c:y val="-1.793142303818558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220B-4601-B710-F571E31841F6}"/>
                </c:ext>
              </c:extLst>
            </c:dLbl>
            <c:dLbl>
              <c:idx val="21"/>
              <c:layout>
                <c:manualLayout>
                  <c:x val="0.20786059679450969"/>
                  <c:y val="-3.9571396818892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220B-4601-B710-F571E31841F6}"/>
                </c:ext>
              </c:extLst>
            </c:dLbl>
            <c:dLbl>
              <c:idx val="22"/>
              <c:layout>
                <c:manualLayout>
                  <c:x val="0.18979758545217223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220B-4601-B710-F571E31841F6}"/>
                </c:ext>
              </c:extLst>
            </c:dLbl>
            <c:dLbl>
              <c:idx val="23"/>
              <c:layout>
                <c:manualLayout>
                  <c:x val="0.16657190765689772"/>
                  <c:y val="-2.551833859945651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220B-4601-B710-F571E31841F6}"/>
                </c:ext>
              </c:extLst>
            </c:dLbl>
            <c:dLbl>
              <c:idx val="24"/>
              <c:layout>
                <c:manualLayout>
                  <c:x val="0.14990946906687838"/>
                  <c:y val="-2.75900703294428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220B-4601-B710-F571E31841F6}"/>
                </c:ext>
              </c:extLst>
            </c:dLbl>
            <c:dLbl>
              <c:idx val="25"/>
              <c:layout>
                <c:manualLayout>
                  <c:x val="0.19020798916849058"/>
                  <c:y val="-2.759007032944329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220B-4601-B710-F571E31841F6}"/>
                </c:ext>
              </c:extLst>
            </c:dLbl>
            <c:dLbl>
              <c:idx val="26"/>
              <c:layout>
                <c:manualLayout>
                  <c:x val="0.17498440859464814"/>
                  <c:y val="-2.759007032944308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220B-4601-B710-F571E31841F6}"/>
                </c:ext>
              </c:extLst>
            </c:dLbl>
            <c:dLbl>
              <c:idx val="27"/>
              <c:layout>
                <c:manualLayout>
                  <c:x val="0.16066488503030674"/>
                  <c:y val="-3.82062803283223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220B-4601-B710-F571E31841F6}"/>
                </c:ext>
              </c:extLst>
            </c:dLbl>
            <c:dLbl>
              <c:idx val="28"/>
              <c:layout>
                <c:manualLayout>
                  <c:x val="0.15213311535779361"/>
                  <c:y val="-1.79314230381851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220B-4601-B710-F571E31841F6}"/>
                </c:ext>
              </c:extLst>
            </c:dLbl>
            <c:dLbl>
              <c:idx val="29"/>
              <c:layout>
                <c:manualLayout>
                  <c:x val="0.13234583591699231"/>
                  <c:y val="-2.8893865070263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220B-4601-B710-F571E31841F6}"/>
                </c:ext>
              </c:extLst>
            </c:dLbl>
            <c:dLbl>
              <c:idx val="30"/>
              <c:layout>
                <c:manualLayout>
                  <c:x val="0.17831829115658143"/>
                  <c:y val="-4.837478008904249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220B-4601-B710-F571E31841F6}"/>
                </c:ext>
              </c:extLst>
            </c:dLbl>
            <c:dLbl>
              <c:idx val="31"/>
              <c:layout>
                <c:manualLayout>
                  <c:x val="0.16565902476102418"/>
                  <c:y val="-1.56087438399946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220B-4601-B710-F571E31841F6}"/>
                </c:ext>
              </c:extLst>
            </c:dLbl>
            <c:dLbl>
              <c:idx val="32"/>
              <c:layout>
                <c:manualLayout>
                  <c:x val="0.16087420165981528"/>
                  <c:y val="-1.64389459904443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1-220B-4601-B710-F571E31841F6}"/>
                </c:ext>
              </c:extLst>
            </c:dLbl>
            <c:dLbl>
              <c:idx val="33"/>
              <c:layout>
                <c:manualLayout>
                  <c:x val="0.14784409238699317"/>
                  <c:y val="-6.011418298485707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3-220B-4601-B710-F571E31841F6}"/>
                </c:ext>
              </c:extLst>
            </c:dLbl>
            <c:dLbl>
              <c:idx val="34"/>
              <c:layout>
                <c:manualLayout>
                  <c:x val="0.13233724856808934"/>
                  <c:y val="-1.430494909917406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5-220B-4601-B710-F571E31841F6}"/>
                </c:ext>
              </c:extLst>
            </c:dLbl>
            <c:dLbl>
              <c:idx val="35"/>
              <c:layout>
                <c:manualLayout>
                  <c:x val="0.10993917652333308"/>
                  <c:y val="-2.88938650702634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7-220B-4601-B710-F571E31841F6}"/>
                </c:ext>
              </c:extLst>
            </c:dLbl>
            <c:dLbl>
              <c:idx val="36"/>
              <c:layout>
                <c:manualLayout>
                  <c:x val="0.12039399728146395"/>
                  <c:y val="-1.3475295260735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9-220B-4601-B710-F571E31841F6}"/>
                </c:ext>
              </c:extLst>
            </c:dLbl>
            <c:dLbl>
              <c:idx val="37"/>
              <c:layout>
                <c:manualLayout>
                  <c:x val="0.10741099435293075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B-220B-4601-B710-F571E31841F6}"/>
                </c:ext>
              </c:extLst>
            </c:dLbl>
            <c:dLbl>
              <c:idx val="38"/>
              <c:layout>
                <c:manualLayout>
                  <c:x val="9.2720082454980729E-2"/>
                  <c:y val="-2.694965193435296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D-220B-4601-B710-F571E31841F6}"/>
                </c:ext>
              </c:extLst>
            </c:dLbl>
            <c:dLbl>
              <c:idx val="39"/>
              <c:layout>
                <c:manualLayout>
                  <c:x val="7.6488345159108989E-2"/>
                  <c:y val="-1.347529526073574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4F-220B-4601-B710-F571E31841F6}"/>
                </c:ext>
              </c:extLst>
            </c:dLbl>
            <c:dLbl>
              <c:idx val="40"/>
              <c:layout>
                <c:manualLayout>
                  <c:x val="0.18287315944622715"/>
                  <c:y val="-1.48390623439601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9667084312003061E-2"/>
                      <c:h val="1.85785956920587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51-220B-4601-B710-F571E31841F6}"/>
                </c:ext>
              </c:extLst>
            </c:dLbl>
            <c:dLbl>
              <c:idx val="41"/>
              <c:layout>
                <c:manualLayout>
                  <c:x val="0.15862693361779862"/>
                  <c:y val="-1.32847620756743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3-220B-4601-B710-F571E31841F6}"/>
                </c:ext>
              </c:extLst>
            </c:dLbl>
            <c:dLbl>
              <c:idx val="42"/>
              <c:layout>
                <c:manualLayout>
                  <c:x val="0.1402816399277934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5-220B-4601-B710-F571E31841F6}"/>
                </c:ext>
              </c:extLst>
            </c:dLbl>
            <c:dLbl>
              <c:idx val="43"/>
              <c:layout>
                <c:manualLayout>
                  <c:x val="0.12899461142785609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7-220B-4601-B710-F571E31841F6}"/>
                </c:ext>
              </c:extLst>
            </c:dLbl>
            <c:dLbl>
              <c:idx val="44"/>
              <c:layout>
                <c:manualLayout>
                  <c:x val="0.10480812178513306"/>
                  <c:y val="1.19200564053313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9-220B-4601-B710-F571E31841F6}"/>
                </c:ext>
              </c:extLst>
            </c:dLbl>
            <c:dLbl>
              <c:idx val="45"/>
              <c:layout>
                <c:manualLayout>
                  <c:x val="9.190866064234742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B-220B-4601-B710-F571E31841F6}"/>
                </c:ext>
              </c:extLst>
            </c:dLbl>
            <c:dLbl>
              <c:idx val="46"/>
              <c:layout>
                <c:manualLayout>
                  <c:x val="7.90091994995618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D-220B-4601-B710-F571E31841F6}"/>
                </c:ext>
              </c:extLst>
            </c:dLbl>
            <c:dLbl>
              <c:idx val="47"/>
              <c:layout>
                <c:manualLayout>
                  <c:x val="6.7722170999624437E-2"/>
                  <c:y val="-2.384011281066294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5F-220B-4601-B710-F571E31841F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'Ⅲ-3-1'!$N$48:$N$77</c:f>
              <c:strCache>
                <c:ptCount val="30"/>
                <c:pt idx="0">
                  <c:v>島 　 R7.3末</c:v>
                </c:pt>
                <c:pt idx="1">
                  <c:v>      R6.3末</c:v>
                </c:pt>
                <c:pt idx="2">
                  <c:v>      R5.3末</c:v>
                </c:pt>
                <c:pt idx="3">
                  <c:v>      R4.3末</c:v>
                </c:pt>
                <c:pt idx="4">
                  <c:v>福  R3.3末</c:v>
                </c:pt>
                <c:pt idx="5">
                  <c:v>形 　 R7.3末</c:v>
                </c:pt>
                <c:pt idx="6">
                  <c:v>      R6.3末</c:v>
                </c:pt>
                <c:pt idx="7">
                  <c:v>      R5.3末</c:v>
                </c:pt>
                <c:pt idx="8">
                  <c:v>      R4.3末</c:v>
                </c:pt>
                <c:pt idx="9">
                  <c:v>山  R3.3末</c:v>
                </c:pt>
                <c:pt idx="10">
                  <c:v>田 　 R7.3末</c:v>
                </c:pt>
                <c:pt idx="11">
                  <c:v>      R6.3末</c:v>
                </c:pt>
                <c:pt idx="12">
                  <c:v>      R5.3末</c:v>
                </c:pt>
                <c:pt idx="13">
                  <c:v>      R4.3末</c:v>
                </c:pt>
                <c:pt idx="14">
                  <c:v>秋  R3.3末</c:v>
                </c:pt>
                <c:pt idx="15">
                  <c:v>城 　 R7.3末</c:v>
                </c:pt>
                <c:pt idx="16">
                  <c:v>      R6.3末</c:v>
                </c:pt>
                <c:pt idx="17">
                  <c:v>      R5.3末</c:v>
                </c:pt>
                <c:pt idx="18">
                  <c:v>      R4.3末</c:v>
                </c:pt>
                <c:pt idx="19">
                  <c:v>宮  R3.3末</c:v>
                </c:pt>
                <c:pt idx="20">
                  <c:v>手 　 R7.3末</c:v>
                </c:pt>
                <c:pt idx="21">
                  <c:v>      R6.3末</c:v>
                </c:pt>
                <c:pt idx="22">
                  <c:v>      R5.3末</c:v>
                </c:pt>
                <c:pt idx="23">
                  <c:v>      R4.3末</c:v>
                </c:pt>
                <c:pt idx="24">
                  <c:v>岩  R3.3末</c:v>
                </c:pt>
                <c:pt idx="25">
                  <c:v>森 　 R7.3末</c:v>
                </c:pt>
                <c:pt idx="26">
                  <c:v>      R6.3末</c:v>
                </c:pt>
                <c:pt idx="27">
                  <c:v>      R5.3末</c:v>
                </c:pt>
                <c:pt idx="28">
                  <c:v>      R4.3末</c:v>
                </c:pt>
                <c:pt idx="29">
                  <c:v>青  R3.3末</c:v>
                </c:pt>
              </c:strCache>
            </c:strRef>
          </c:cat>
          <c:val>
            <c:numRef>
              <c:f>'Ⅲ-3-1'!$M$48:$M$77</c:f>
              <c:numCache>
                <c:formatCode>#,##0_ </c:formatCode>
                <c:ptCount val="30"/>
                <c:pt idx="0">
                  <c:v>300393</c:v>
                </c:pt>
                <c:pt idx="1">
                  <c:v>280478</c:v>
                </c:pt>
                <c:pt idx="2">
                  <c:v>258989</c:v>
                </c:pt>
                <c:pt idx="3">
                  <c:v>240529</c:v>
                </c:pt>
                <c:pt idx="4">
                  <c:v>222121</c:v>
                </c:pt>
                <c:pt idx="5">
                  <c:v>152252</c:v>
                </c:pt>
                <c:pt idx="6">
                  <c:v>141412</c:v>
                </c:pt>
                <c:pt idx="7">
                  <c:v>130912</c:v>
                </c:pt>
                <c:pt idx="8">
                  <c:v>120979</c:v>
                </c:pt>
                <c:pt idx="9">
                  <c:v>111758</c:v>
                </c:pt>
                <c:pt idx="10">
                  <c:v>122872</c:v>
                </c:pt>
                <c:pt idx="11">
                  <c:v>114686</c:v>
                </c:pt>
                <c:pt idx="12">
                  <c:v>106148</c:v>
                </c:pt>
                <c:pt idx="13">
                  <c:v>98465</c:v>
                </c:pt>
                <c:pt idx="14">
                  <c:v>91188</c:v>
                </c:pt>
                <c:pt idx="15">
                  <c:v>333026</c:v>
                </c:pt>
                <c:pt idx="16">
                  <c:v>310748</c:v>
                </c:pt>
                <c:pt idx="17">
                  <c:v>287763</c:v>
                </c:pt>
                <c:pt idx="18">
                  <c:v>267461</c:v>
                </c:pt>
                <c:pt idx="19">
                  <c:v>248063</c:v>
                </c:pt>
                <c:pt idx="20">
                  <c:v>150785</c:v>
                </c:pt>
                <c:pt idx="21">
                  <c:v>140221</c:v>
                </c:pt>
                <c:pt idx="22">
                  <c:v>129785</c:v>
                </c:pt>
                <c:pt idx="23">
                  <c:v>120034</c:v>
                </c:pt>
                <c:pt idx="24">
                  <c:v>110340</c:v>
                </c:pt>
                <c:pt idx="25">
                  <c:v>123928</c:v>
                </c:pt>
                <c:pt idx="26">
                  <c:v>113744</c:v>
                </c:pt>
                <c:pt idx="27">
                  <c:v>103471</c:v>
                </c:pt>
                <c:pt idx="28">
                  <c:v>95046</c:v>
                </c:pt>
                <c:pt idx="29">
                  <c:v>88014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0-220B-4601-B710-F571E31841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9"/>
        <c:gapDepth val="60"/>
        <c:shape val="box"/>
        <c:axId val="344878256"/>
        <c:axId val="344879432"/>
        <c:axId val="0"/>
      </c:bar3DChart>
      <c:dateAx>
        <c:axId val="34487825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minorGridlines>
          <c:spPr>
            <a:ln w="3175" cap="flat" cmpd="sng" algn="ctr">
              <a:noFill/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solidFill>
            <a:schemeClr val="bg1"/>
          </a:solidFill>
          <a:ln w="31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879432"/>
        <c:crosses val="autoZero"/>
        <c:auto val="0"/>
        <c:lblOffset val="100"/>
        <c:baseTimeUnit val="days"/>
        <c:majorUnit val="1"/>
      </c:dateAx>
      <c:valAx>
        <c:axId val="344879432"/>
        <c:scaling>
          <c:orientation val="minMax"/>
          <c:max val="35000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75000"/>
                </a:schemeClr>
              </a:solidFill>
              <a:round/>
            </a:ln>
            <a:effectLst/>
          </c:spPr>
        </c:majorGridlines>
        <c:numFmt formatCode="#,##0_ " sourceLinked="1"/>
        <c:majorTickMark val="out"/>
        <c:minorTickMark val="out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44878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paperSize="9"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5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_rels/drawing8.xml.rels><?xml version="1.0" encoding="UTF-8" standalone="yes"?><Relationships xmlns="http://schemas.openxmlformats.org/package/2006/relationships"><Relationship Id="rId1" Target="../charts/chart2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9525</xdr:rowOff>
    </xdr:from>
    <xdr:to>
      <xdr:col>6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C294215-CCEB-44ED-A47A-32C1332AA729}"/>
            </a:ext>
          </a:extLst>
        </xdr:cNvPr>
        <xdr:cNvSpPr>
          <a:spLocks noChangeShapeType="1"/>
        </xdr:cNvSpPr>
      </xdr:nvSpPr>
      <xdr:spPr bwMode="auto">
        <a:xfrm flipH="1" flipV="1">
          <a:off x="0" y="695325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6CEBFBEA-01A9-4BBA-9ED4-8F7D1B1C0815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2D6025F2-D938-4657-9F40-10A5B316F8BD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5" name="Line 1">
          <a:extLst>
            <a:ext uri="{FF2B5EF4-FFF2-40B4-BE49-F238E27FC236}">
              <a16:creationId xmlns:a16="http://schemas.microsoft.com/office/drawing/2014/main" id="{4B620680-B6B3-431C-9F6D-69D93F10CFDC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9525</xdr:rowOff>
    </xdr:from>
    <xdr:to>
      <xdr:col>6</xdr:col>
      <xdr:colOff>0</xdr:colOff>
      <xdr:row>20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E9B8D2FA-802F-4045-9983-D44FCC6876F2}"/>
            </a:ext>
          </a:extLst>
        </xdr:cNvPr>
        <xdr:cNvSpPr>
          <a:spLocks noChangeShapeType="1"/>
        </xdr:cNvSpPr>
      </xdr:nvSpPr>
      <xdr:spPr bwMode="auto">
        <a:xfrm flipH="1" flipV="1">
          <a:off x="0" y="3695700"/>
          <a:ext cx="85725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0</xdr:rowOff>
    </xdr:from>
    <xdr:to>
      <xdr:col>1</xdr:col>
      <xdr:colOff>0</xdr:colOff>
      <xdr:row>3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C2BF974-90B0-46C7-91E3-5330F60DB442}"/>
            </a:ext>
          </a:extLst>
        </xdr:cNvPr>
        <xdr:cNvSpPr txBox="1">
          <a:spLocks noChangeArrowheads="1"/>
        </xdr:cNvSpPr>
      </xdr:nvSpPr>
      <xdr:spPr bwMode="auto">
        <a:xfrm>
          <a:off x="200025" y="180975"/>
          <a:ext cx="228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0" tIns="0" rIns="27432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種別</a:t>
          </a:r>
        </a:p>
      </xdr:txBody>
    </xdr:sp>
    <xdr:clientData/>
  </xdr:twoCellAnchor>
  <xdr:oneCellAnchor>
    <xdr:from>
      <xdr:col>0</xdr:col>
      <xdr:colOff>0</xdr:colOff>
      <xdr:row>3</xdr:row>
      <xdr:rowOff>104775</xdr:rowOff>
    </xdr:from>
    <xdr:ext cx="219075" cy="466725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FA0F3B92-0B49-4A5A-BEAE-3078B837DE38}"/>
            </a:ext>
          </a:extLst>
        </xdr:cNvPr>
        <xdr:cNvSpPr txBox="1">
          <a:spLocks noChangeArrowheads="1"/>
        </xdr:cNvSpPr>
      </xdr:nvSpPr>
      <xdr:spPr bwMode="auto">
        <a:xfrm>
          <a:off x="0" y="628650"/>
          <a:ext cx="21907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0" tIns="0" rIns="18288" bIns="0" anchor="t" upright="1">
          <a:spAutoFit/>
        </a:bodyPr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年度別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1409700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BA8F95E-6970-449E-A40D-18FBBFC73FAC}"/>
            </a:ext>
          </a:extLst>
        </xdr:cNvPr>
        <xdr:cNvSpPr>
          <a:spLocks noChangeShapeType="1"/>
        </xdr:cNvSpPr>
      </xdr:nvSpPr>
      <xdr:spPr bwMode="auto">
        <a:xfrm>
          <a:off x="0" y="609600"/>
          <a:ext cx="1409700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1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1C25A92-EDC9-405E-BB2E-631CD7EDD6F3}"/>
            </a:ext>
          </a:extLst>
        </xdr:cNvPr>
        <xdr:cNvSpPr>
          <a:spLocks noChangeShapeType="1"/>
        </xdr:cNvSpPr>
      </xdr:nvSpPr>
      <xdr:spPr bwMode="auto">
        <a:xfrm>
          <a:off x="19050" y="342900"/>
          <a:ext cx="666750" cy="3429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171450</xdr:rowOff>
    </xdr:from>
    <xdr:to>
      <xdr:col>2</xdr:col>
      <xdr:colOff>0</xdr:colOff>
      <xdr:row>4</xdr:row>
      <xdr:rowOff>9525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F1912FA7-58B1-484F-A2BF-D74133708714}"/>
            </a:ext>
          </a:extLst>
        </xdr:cNvPr>
        <xdr:cNvSpPr>
          <a:spLocks noChangeShapeType="1"/>
        </xdr:cNvSpPr>
      </xdr:nvSpPr>
      <xdr:spPr bwMode="auto">
        <a:xfrm flipH="1" flipV="1">
          <a:off x="0" y="514350"/>
          <a:ext cx="3505200" cy="7620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1</xdr:col>
      <xdr:colOff>9525</xdr:colOff>
      <xdr:row>2</xdr:row>
      <xdr:rowOff>333375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E78A394-305A-43D8-88AF-41037D508CB1}"/>
            </a:ext>
          </a:extLst>
        </xdr:cNvPr>
        <xdr:cNvSpPr>
          <a:spLocks noChangeShapeType="1"/>
        </xdr:cNvSpPr>
      </xdr:nvSpPr>
      <xdr:spPr bwMode="auto">
        <a:xfrm>
          <a:off x="9525" y="485775"/>
          <a:ext cx="685800" cy="1524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1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BA041138-DFED-4623-9548-A1E1236AEA86}"/>
            </a:ext>
          </a:extLst>
        </xdr:cNvPr>
        <xdr:cNvSpPr>
          <a:spLocks noChangeShapeType="1"/>
        </xdr:cNvSpPr>
      </xdr:nvSpPr>
      <xdr:spPr bwMode="auto">
        <a:xfrm>
          <a:off x="9525" y="485775"/>
          <a:ext cx="676275" cy="4762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A3A8ED9C-BA4A-4C01-B6F7-CFB9A22B47C8}"/>
            </a:ext>
          </a:extLst>
        </xdr:cNvPr>
        <xdr:cNvSpPr>
          <a:spLocks noChangeShapeType="1"/>
        </xdr:cNvSpPr>
      </xdr:nvSpPr>
      <xdr:spPr bwMode="auto">
        <a:xfrm>
          <a:off x="695325" y="638175"/>
          <a:ext cx="495300" cy="32385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3AF7275-E463-4982-AA92-F91FDC5FE4B2}"/>
            </a:ext>
          </a:extLst>
        </xdr:cNvPr>
        <xdr:cNvSpPr>
          <a:spLocks noChangeShapeType="1"/>
        </xdr:cNvSpPr>
      </xdr:nvSpPr>
      <xdr:spPr bwMode="auto">
        <a:xfrm>
          <a:off x="19050" y="1228725"/>
          <a:ext cx="942975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11</xdr:row>
      <xdr:rowOff>9525</xdr:rowOff>
    </xdr:from>
    <xdr:to>
      <xdr:col>1</xdr:col>
      <xdr:colOff>0</xdr:colOff>
      <xdr:row>13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2588DD81-F980-4A03-B1BF-DC2FF9498FAD}"/>
            </a:ext>
          </a:extLst>
        </xdr:cNvPr>
        <xdr:cNvSpPr>
          <a:spLocks noChangeShapeType="1"/>
        </xdr:cNvSpPr>
      </xdr:nvSpPr>
      <xdr:spPr bwMode="auto">
        <a:xfrm>
          <a:off x="9525" y="3362325"/>
          <a:ext cx="952500" cy="6000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9525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EA9DF1E6-8E60-4FE0-BFD1-CF9CD2387CFC}"/>
            </a:ext>
          </a:extLst>
        </xdr:cNvPr>
        <xdr:cNvSpPr>
          <a:spLocks noChangeShapeType="1"/>
        </xdr:cNvSpPr>
      </xdr:nvSpPr>
      <xdr:spPr bwMode="auto">
        <a:xfrm>
          <a:off x="19050" y="12287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9525</xdr:rowOff>
    </xdr:from>
    <xdr:to>
      <xdr:col>1</xdr:col>
      <xdr:colOff>0</xdr:colOff>
      <xdr:row>13</xdr:row>
      <xdr:rowOff>9525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BDE6897F-50B3-4BA8-B0C8-598E1611A62D}"/>
            </a:ext>
          </a:extLst>
        </xdr:cNvPr>
        <xdr:cNvSpPr>
          <a:spLocks noChangeShapeType="1"/>
        </xdr:cNvSpPr>
      </xdr:nvSpPr>
      <xdr:spPr bwMode="auto">
        <a:xfrm>
          <a:off x="19050" y="33623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4</xdr:row>
      <xdr:rowOff>9525</xdr:rowOff>
    </xdr:from>
    <xdr:to>
      <xdr:col>1</xdr:col>
      <xdr:colOff>0</xdr:colOff>
      <xdr:row>6</xdr:row>
      <xdr:rowOff>9525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610C6AB9-EB12-4A2F-80DD-122661C0423D}"/>
            </a:ext>
          </a:extLst>
        </xdr:cNvPr>
        <xdr:cNvSpPr>
          <a:spLocks noChangeShapeType="1"/>
        </xdr:cNvSpPr>
      </xdr:nvSpPr>
      <xdr:spPr bwMode="auto">
        <a:xfrm>
          <a:off x="19050" y="12287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11</xdr:row>
      <xdr:rowOff>9525</xdr:rowOff>
    </xdr:from>
    <xdr:to>
      <xdr:col>1</xdr:col>
      <xdr:colOff>0</xdr:colOff>
      <xdr:row>13</xdr:row>
      <xdr:rowOff>9525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3ABE0153-83FE-4652-9236-1E5C59180D83}"/>
            </a:ext>
          </a:extLst>
        </xdr:cNvPr>
        <xdr:cNvSpPr>
          <a:spLocks noChangeShapeType="1"/>
        </xdr:cNvSpPr>
      </xdr:nvSpPr>
      <xdr:spPr bwMode="auto">
        <a:xfrm>
          <a:off x="19050" y="3362325"/>
          <a:ext cx="942975" cy="6096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4</xdr:row>
      <xdr:rowOff>171450</xdr:rowOff>
    </xdr:from>
    <xdr:to>
      <xdr:col>3</xdr:col>
      <xdr:colOff>676275</xdr:colOff>
      <xdr:row>6</xdr:row>
      <xdr:rowOff>19050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92F79010-9B73-44B4-AC36-FA057C1B2C5B}"/>
            </a:ext>
          </a:extLst>
        </xdr:cNvPr>
        <xdr:cNvSpPr>
          <a:spLocks noChangeShapeType="1"/>
        </xdr:cNvSpPr>
      </xdr:nvSpPr>
      <xdr:spPr bwMode="auto">
        <a:xfrm>
          <a:off x="981075" y="866775"/>
          <a:ext cx="685800" cy="2000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676275</xdr:colOff>
      <xdr:row>4</xdr:row>
      <xdr:rowOff>171450</xdr:rowOff>
    </xdr:from>
    <xdr:to>
      <xdr:col>6</xdr:col>
      <xdr:colOff>0</xdr:colOff>
      <xdr:row>6</xdr:row>
      <xdr:rowOff>171450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71CCD05F-9A45-4289-A8D0-E24D02CAF824}"/>
            </a:ext>
          </a:extLst>
        </xdr:cNvPr>
        <xdr:cNvSpPr>
          <a:spLocks noChangeShapeType="1"/>
        </xdr:cNvSpPr>
      </xdr:nvSpPr>
      <xdr:spPr bwMode="auto">
        <a:xfrm>
          <a:off x="981075" y="866775"/>
          <a:ext cx="2066925" cy="3524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857250</xdr:colOff>
      <xdr:row>3</xdr:row>
      <xdr:rowOff>19050</xdr:rowOff>
    </xdr:from>
    <xdr:to>
      <xdr:col>1</xdr:col>
      <xdr:colOff>0</xdr:colOff>
      <xdr:row>3</xdr:row>
      <xdr:rowOff>209550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E7327CC-1688-4B3D-AAEC-E4F89DA8AF0D}"/>
            </a:ext>
          </a:extLst>
        </xdr:cNvPr>
        <xdr:cNvSpPr txBox="1">
          <a:spLocks noChangeArrowheads="1"/>
        </xdr:cNvSpPr>
      </xdr:nvSpPr>
      <xdr:spPr bwMode="auto">
        <a:xfrm>
          <a:off x="809625" y="504825"/>
          <a:ext cx="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114300</xdr:colOff>
      <xdr:row>9</xdr:row>
      <xdr:rowOff>9525</xdr:rowOff>
    </xdr:from>
    <xdr:to>
      <xdr:col>1</xdr:col>
      <xdr:colOff>609600</xdr:colOff>
      <xdr:row>11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376DD26-EDB7-4ACF-8707-BC122EE5CB0C}"/>
            </a:ext>
          </a:extLst>
        </xdr:cNvPr>
        <xdr:cNvSpPr txBox="1">
          <a:spLocks noChangeArrowheads="1"/>
        </xdr:cNvSpPr>
      </xdr:nvSpPr>
      <xdr:spPr bwMode="auto">
        <a:xfrm>
          <a:off x="923925" y="2209800"/>
          <a:ext cx="4953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123825</xdr:colOff>
      <xdr:row>9</xdr:row>
      <xdr:rowOff>9525</xdr:rowOff>
    </xdr:from>
    <xdr:to>
      <xdr:col>1</xdr:col>
      <xdr:colOff>762000</xdr:colOff>
      <xdr:row>11</xdr:row>
      <xdr:rowOff>133350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8E319743-B126-4952-A298-378544BA80D5}"/>
            </a:ext>
          </a:extLst>
        </xdr:cNvPr>
        <xdr:cNvSpPr txBox="1">
          <a:spLocks noChangeArrowheads="1"/>
        </xdr:cNvSpPr>
      </xdr:nvSpPr>
      <xdr:spPr bwMode="auto">
        <a:xfrm>
          <a:off x="933450" y="2209800"/>
          <a:ext cx="6381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5</xdr:col>
      <xdr:colOff>0</xdr:colOff>
      <xdr:row>5</xdr:row>
      <xdr:rowOff>295275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B2D6ACB-27FF-4E9C-98A2-B9F1A128A6EA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22479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495300</xdr:colOff>
      <xdr:row>6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E18FC3B0-2E14-4E76-B9C8-A4D3836A82C5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981075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5</xdr:col>
      <xdr:colOff>0</xdr:colOff>
      <xdr:row>5</xdr:row>
      <xdr:rowOff>295275</xdr:rowOff>
    </xdr:to>
    <xdr:sp macro="" textlink="">
      <xdr:nvSpPr>
        <xdr:cNvPr id="4" name="Line 7">
          <a:extLst>
            <a:ext uri="{FF2B5EF4-FFF2-40B4-BE49-F238E27FC236}">
              <a16:creationId xmlns:a16="http://schemas.microsoft.com/office/drawing/2014/main" id="{E388CA6A-D0B3-4665-9BE6-55B3525BF097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2247900" cy="742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3</xdr:row>
      <xdr:rowOff>0</xdr:rowOff>
    </xdr:from>
    <xdr:to>
      <xdr:col>3</xdr:col>
      <xdr:colOff>495300</xdr:colOff>
      <xdr:row>6</xdr:row>
      <xdr:rowOff>0</xdr:rowOff>
    </xdr:to>
    <xdr:sp macro="" textlink="">
      <xdr:nvSpPr>
        <xdr:cNvPr id="5" name="Line 8">
          <a:extLst>
            <a:ext uri="{FF2B5EF4-FFF2-40B4-BE49-F238E27FC236}">
              <a16:creationId xmlns:a16="http://schemas.microsoft.com/office/drawing/2014/main" id="{F0D80157-5070-487C-BCF1-EDE8E111A8ED}"/>
            </a:ext>
          </a:extLst>
        </xdr:cNvPr>
        <xdr:cNvSpPr>
          <a:spLocks noChangeShapeType="1"/>
        </xdr:cNvSpPr>
      </xdr:nvSpPr>
      <xdr:spPr bwMode="auto">
        <a:xfrm>
          <a:off x="200025" y="914400"/>
          <a:ext cx="981075" cy="7429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28</xdr:row>
      <xdr:rowOff>0</xdr:rowOff>
    </xdr:from>
    <xdr:to>
      <xdr:col>12</xdr:col>
      <xdr:colOff>485775</xdr:colOff>
      <xdr:row>31</xdr:row>
      <xdr:rowOff>0</xdr:rowOff>
    </xdr:to>
    <xdr:sp macro="" textlink="">
      <xdr:nvSpPr>
        <xdr:cNvPr id="6" name="Line 12">
          <a:extLst>
            <a:ext uri="{FF2B5EF4-FFF2-40B4-BE49-F238E27FC236}">
              <a16:creationId xmlns:a16="http://schemas.microsoft.com/office/drawing/2014/main" id="{88485026-7C05-4C8E-B7E4-E854420F2F46}"/>
            </a:ext>
          </a:extLst>
        </xdr:cNvPr>
        <xdr:cNvSpPr>
          <a:spLocks noChangeShapeType="1"/>
        </xdr:cNvSpPr>
      </xdr:nvSpPr>
      <xdr:spPr bwMode="auto">
        <a:xfrm flipV="1">
          <a:off x="5362575" y="10877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11</xdr:row>
      <xdr:rowOff>409575</xdr:rowOff>
    </xdr:to>
    <xdr:sp macro="" textlink="">
      <xdr:nvSpPr>
        <xdr:cNvPr id="7" name="Line 16">
          <a:extLst>
            <a:ext uri="{FF2B5EF4-FFF2-40B4-BE49-F238E27FC236}">
              <a16:creationId xmlns:a16="http://schemas.microsoft.com/office/drawing/2014/main" id="{5C37050A-2DBB-499C-B7CB-B8F691A9B9CE}"/>
            </a:ext>
          </a:extLst>
        </xdr:cNvPr>
        <xdr:cNvSpPr>
          <a:spLocks noChangeShapeType="1"/>
        </xdr:cNvSpPr>
      </xdr:nvSpPr>
      <xdr:spPr bwMode="auto">
        <a:xfrm flipV="1">
          <a:off x="5362575" y="2914650"/>
          <a:ext cx="971550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1257300</xdr:colOff>
      <xdr:row>28</xdr:row>
      <xdr:rowOff>9525</xdr:rowOff>
    </xdr:from>
    <xdr:to>
      <xdr:col>6</xdr:col>
      <xdr:colOff>485775</xdr:colOff>
      <xdr:row>31</xdr:row>
      <xdr:rowOff>0</xdr:rowOff>
    </xdr:to>
    <xdr:sp macro="" textlink="">
      <xdr:nvSpPr>
        <xdr:cNvPr id="8" name="Line 20">
          <a:extLst>
            <a:ext uri="{FF2B5EF4-FFF2-40B4-BE49-F238E27FC236}">
              <a16:creationId xmlns:a16="http://schemas.microsoft.com/office/drawing/2014/main" id="{2A7A25E2-0E84-4D88-AD96-351C450B7FC1}"/>
            </a:ext>
          </a:extLst>
        </xdr:cNvPr>
        <xdr:cNvSpPr>
          <a:spLocks noChangeShapeType="1"/>
        </xdr:cNvSpPr>
      </xdr:nvSpPr>
      <xdr:spPr bwMode="auto">
        <a:xfrm flipV="1">
          <a:off x="2438400" y="10887075"/>
          <a:ext cx="981075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17</xdr:row>
      <xdr:rowOff>381000</xdr:rowOff>
    </xdr:from>
    <xdr:to>
      <xdr:col>19</xdr:col>
      <xdr:colOff>0</xdr:colOff>
      <xdr:row>21</xdr:row>
      <xdr:rowOff>0</xdr:rowOff>
    </xdr:to>
    <xdr:sp macro="" textlink="">
      <xdr:nvSpPr>
        <xdr:cNvPr id="9" name="Line 24">
          <a:extLst>
            <a:ext uri="{FF2B5EF4-FFF2-40B4-BE49-F238E27FC236}">
              <a16:creationId xmlns:a16="http://schemas.microsoft.com/office/drawing/2014/main" id="{BA050906-9877-4442-A722-D533291318EA}"/>
            </a:ext>
          </a:extLst>
        </xdr:cNvPr>
        <xdr:cNvSpPr>
          <a:spLocks noChangeShapeType="1"/>
        </xdr:cNvSpPr>
      </xdr:nvSpPr>
      <xdr:spPr bwMode="auto">
        <a:xfrm flipV="1">
          <a:off x="9344025" y="6648450"/>
          <a:ext cx="0" cy="1295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485775</xdr:colOff>
      <xdr:row>28</xdr:row>
      <xdr:rowOff>0</xdr:rowOff>
    </xdr:from>
    <xdr:to>
      <xdr:col>15</xdr:col>
      <xdr:colOff>0</xdr:colOff>
      <xdr:row>31</xdr:row>
      <xdr:rowOff>0</xdr:rowOff>
    </xdr:to>
    <xdr:sp macro="" textlink="">
      <xdr:nvSpPr>
        <xdr:cNvPr id="10" name="Line 25">
          <a:extLst>
            <a:ext uri="{FF2B5EF4-FFF2-40B4-BE49-F238E27FC236}">
              <a16:creationId xmlns:a16="http://schemas.microsoft.com/office/drawing/2014/main" id="{8ADFA89F-ECB8-4B12-9B08-DBA09FB1936C}"/>
            </a:ext>
          </a:extLst>
        </xdr:cNvPr>
        <xdr:cNvSpPr>
          <a:spLocks noChangeShapeType="1"/>
        </xdr:cNvSpPr>
      </xdr:nvSpPr>
      <xdr:spPr bwMode="auto">
        <a:xfrm flipV="1">
          <a:off x="6334125" y="10877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17</xdr:row>
      <xdr:rowOff>409575</xdr:rowOff>
    </xdr:from>
    <xdr:to>
      <xdr:col>15</xdr:col>
      <xdr:colOff>0</xdr:colOff>
      <xdr:row>21</xdr:row>
      <xdr:rowOff>0</xdr:rowOff>
    </xdr:to>
    <xdr:sp macro="" textlink="">
      <xdr:nvSpPr>
        <xdr:cNvPr id="11" name="Line 27">
          <a:extLst>
            <a:ext uri="{FF2B5EF4-FFF2-40B4-BE49-F238E27FC236}">
              <a16:creationId xmlns:a16="http://schemas.microsoft.com/office/drawing/2014/main" id="{A9671161-54AF-4D02-AF07-B2838622DBD2}"/>
            </a:ext>
          </a:extLst>
        </xdr:cNvPr>
        <xdr:cNvSpPr>
          <a:spLocks noChangeShapeType="1"/>
        </xdr:cNvSpPr>
      </xdr:nvSpPr>
      <xdr:spPr bwMode="auto">
        <a:xfrm flipV="1">
          <a:off x="6334125" y="6677025"/>
          <a:ext cx="971550" cy="1266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876300</xdr:colOff>
      <xdr:row>12</xdr:row>
      <xdr:rowOff>0</xdr:rowOff>
    </xdr:from>
    <xdr:to>
      <xdr:col>13</xdr:col>
      <xdr:colOff>0</xdr:colOff>
      <xdr:row>15</xdr:row>
      <xdr:rowOff>0</xdr:rowOff>
    </xdr:to>
    <xdr:sp macro="" textlink="">
      <xdr:nvSpPr>
        <xdr:cNvPr id="12" name="Line 30">
          <a:extLst>
            <a:ext uri="{FF2B5EF4-FFF2-40B4-BE49-F238E27FC236}">
              <a16:creationId xmlns:a16="http://schemas.microsoft.com/office/drawing/2014/main" id="{B44118DE-F3C0-417D-8266-1181CD52B9CE}"/>
            </a:ext>
          </a:extLst>
        </xdr:cNvPr>
        <xdr:cNvSpPr>
          <a:spLocks noChangeShapeType="1"/>
        </xdr:cNvSpPr>
      </xdr:nvSpPr>
      <xdr:spPr bwMode="auto">
        <a:xfrm flipV="1">
          <a:off x="5362575" y="41719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876300</xdr:colOff>
      <xdr:row>12</xdr:row>
      <xdr:rowOff>0</xdr:rowOff>
    </xdr:from>
    <xdr:to>
      <xdr:col>15</xdr:col>
      <xdr:colOff>0</xdr:colOff>
      <xdr:row>15</xdr:row>
      <xdr:rowOff>0</xdr:rowOff>
    </xdr:to>
    <xdr:sp macro="" textlink="">
      <xdr:nvSpPr>
        <xdr:cNvPr id="13" name="Line 31">
          <a:extLst>
            <a:ext uri="{FF2B5EF4-FFF2-40B4-BE49-F238E27FC236}">
              <a16:creationId xmlns:a16="http://schemas.microsoft.com/office/drawing/2014/main" id="{DAFA8AF9-0601-4878-B628-E62438067D66}"/>
            </a:ext>
          </a:extLst>
        </xdr:cNvPr>
        <xdr:cNvSpPr>
          <a:spLocks noChangeShapeType="1"/>
        </xdr:cNvSpPr>
      </xdr:nvSpPr>
      <xdr:spPr bwMode="auto">
        <a:xfrm flipV="1">
          <a:off x="6334125" y="41719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485775</xdr:colOff>
      <xdr:row>28</xdr:row>
      <xdr:rowOff>0</xdr:rowOff>
    </xdr:from>
    <xdr:to>
      <xdr:col>17</xdr:col>
      <xdr:colOff>0</xdr:colOff>
      <xdr:row>30</xdr:row>
      <xdr:rowOff>409575</xdr:rowOff>
    </xdr:to>
    <xdr:sp macro="" textlink="">
      <xdr:nvSpPr>
        <xdr:cNvPr id="14" name="Line 32">
          <a:extLst>
            <a:ext uri="{FF2B5EF4-FFF2-40B4-BE49-F238E27FC236}">
              <a16:creationId xmlns:a16="http://schemas.microsoft.com/office/drawing/2014/main" id="{D490B9D1-E2D5-4AF6-8606-C64A83A926CB}"/>
            </a:ext>
          </a:extLst>
        </xdr:cNvPr>
        <xdr:cNvSpPr>
          <a:spLocks noChangeShapeType="1"/>
        </xdr:cNvSpPr>
      </xdr:nvSpPr>
      <xdr:spPr bwMode="auto">
        <a:xfrm flipV="1">
          <a:off x="7305675" y="10877550"/>
          <a:ext cx="971550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485775</xdr:colOff>
      <xdr:row>12</xdr:row>
      <xdr:rowOff>0</xdr:rowOff>
    </xdr:to>
    <xdr:sp macro="" textlink="">
      <xdr:nvSpPr>
        <xdr:cNvPr id="15" name="Line 34">
          <a:extLst>
            <a:ext uri="{FF2B5EF4-FFF2-40B4-BE49-F238E27FC236}">
              <a16:creationId xmlns:a16="http://schemas.microsoft.com/office/drawing/2014/main" id="{364C5632-B0B7-4E6A-8AEA-FF5D18988457}"/>
            </a:ext>
          </a:extLst>
        </xdr:cNvPr>
        <xdr:cNvSpPr>
          <a:spLocks noChangeShapeType="1"/>
        </xdr:cNvSpPr>
      </xdr:nvSpPr>
      <xdr:spPr bwMode="auto">
        <a:xfrm flipV="1">
          <a:off x="2447925" y="29146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28</xdr:row>
      <xdr:rowOff>0</xdr:rowOff>
    </xdr:from>
    <xdr:to>
      <xdr:col>9</xdr:col>
      <xdr:colOff>0</xdr:colOff>
      <xdr:row>31</xdr:row>
      <xdr:rowOff>0</xdr:rowOff>
    </xdr:to>
    <xdr:sp macro="" textlink="">
      <xdr:nvSpPr>
        <xdr:cNvPr id="16" name="Line 36">
          <a:extLst>
            <a:ext uri="{FF2B5EF4-FFF2-40B4-BE49-F238E27FC236}">
              <a16:creationId xmlns:a16="http://schemas.microsoft.com/office/drawing/2014/main" id="{3312171B-C9BE-4606-8DAB-9B175247256B}"/>
            </a:ext>
          </a:extLst>
        </xdr:cNvPr>
        <xdr:cNvSpPr>
          <a:spLocks noChangeShapeType="1"/>
        </xdr:cNvSpPr>
      </xdr:nvSpPr>
      <xdr:spPr bwMode="auto">
        <a:xfrm flipV="1">
          <a:off x="3419475" y="10877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18</xdr:row>
      <xdr:rowOff>0</xdr:rowOff>
    </xdr:from>
    <xdr:to>
      <xdr:col>7</xdr:col>
      <xdr:colOff>0</xdr:colOff>
      <xdr:row>21</xdr:row>
      <xdr:rowOff>0</xdr:rowOff>
    </xdr:to>
    <xdr:sp macro="" textlink="">
      <xdr:nvSpPr>
        <xdr:cNvPr id="17" name="Line 37">
          <a:extLst>
            <a:ext uri="{FF2B5EF4-FFF2-40B4-BE49-F238E27FC236}">
              <a16:creationId xmlns:a16="http://schemas.microsoft.com/office/drawing/2014/main" id="{D783DC78-E7C4-4D40-93EF-00E559223E27}"/>
            </a:ext>
          </a:extLst>
        </xdr:cNvPr>
        <xdr:cNvSpPr>
          <a:spLocks noChangeShapeType="1"/>
        </xdr:cNvSpPr>
      </xdr:nvSpPr>
      <xdr:spPr bwMode="auto">
        <a:xfrm flipH="1">
          <a:off x="2447925" y="6686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18</xdr:row>
      <xdr:rowOff>0</xdr:rowOff>
    </xdr:from>
    <xdr:to>
      <xdr:col>9</xdr:col>
      <xdr:colOff>0</xdr:colOff>
      <xdr:row>21</xdr:row>
      <xdr:rowOff>0</xdr:rowOff>
    </xdr:to>
    <xdr:sp macro="" textlink="">
      <xdr:nvSpPr>
        <xdr:cNvPr id="18" name="Line 38">
          <a:extLst>
            <a:ext uri="{FF2B5EF4-FFF2-40B4-BE49-F238E27FC236}">
              <a16:creationId xmlns:a16="http://schemas.microsoft.com/office/drawing/2014/main" id="{B0A8ADF3-3B07-4CEE-83FA-4C9C224F7C0E}"/>
            </a:ext>
          </a:extLst>
        </xdr:cNvPr>
        <xdr:cNvSpPr>
          <a:spLocks noChangeShapeType="1"/>
        </xdr:cNvSpPr>
      </xdr:nvSpPr>
      <xdr:spPr bwMode="auto">
        <a:xfrm flipH="1">
          <a:off x="3419475" y="66865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9</xdr:row>
      <xdr:rowOff>0</xdr:rowOff>
    </xdr:from>
    <xdr:to>
      <xdr:col>15</xdr:col>
      <xdr:colOff>0</xdr:colOff>
      <xdr:row>12</xdr:row>
      <xdr:rowOff>0</xdr:rowOff>
    </xdr:to>
    <xdr:sp macro="" textlink="">
      <xdr:nvSpPr>
        <xdr:cNvPr id="19" name="Line 40">
          <a:extLst>
            <a:ext uri="{FF2B5EF4-FFF2-40B4-BE49-F238E27FC236}">
              <a16:creationId xmlns:a16="http://schemas.microsoft.com/office/drawing/2014/main" id="{796947F9-F199-4474-AAAA-227BFC7F0E67}"/>
            </a:ext>
          </a:extLst>
        </xdr:cNvPr>
        <xdr:cNvSpPr>
          <a:spLocks noChangeShapeType="1"/>
        </xdr:cNvSpPr>
      </xdr:nvSpPr>
      <xdr:spPr bwMode="auto">
        <a:xfrm flipV="1">
          <a:off x="6334125" y="29146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27</xdr:row>
      <xdr:rowOff>409575</xdr:rowOff>
    </xdr:from>
    <xdr:to>
      <xdr:col>10</xdr:col>
      <xdr:colOff>485775</xdr:colOff>
      <xdr:row>30</xdr:row>
      <xdr:rowOff>400050</xdr:rowOff>
    </xdr:to>
    <xdr:sp macro="" textlink="">
      <xdr:nvSpPr>
        <xdr:cNvPr id="20" name="Line 41">
          <a:extLst>
            <a:ext uri="{FF2B5EF4-FFF2-40B4-BE49-F238E27FC236}">
              <a16:creationId xmlns:a16="http://schemas.microsoft.com/office/drawing/2014/main" id="{BA890F8F-54CF-48BF-8F5D-4DDD759247E5}"/>
            </a:ext>
          </a:extLst>
        </xdr:cNvPr>
        <xdr:cNvSpPr>
          <a:spLocks noChangeShapeType="1"/>
        </xdr:cNvSpPr>
      </xdr:nvSpPr>
      <xdr:spPr bwMode="auto">
        <a:xfrm flipV="1">
          <a:off x="4391025" y="10868025"/>
          <a:ext cx="971550" cy="124777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12</xdr:row>
      <xdr:rowOff>0</xdr:rowOff>
    </xdr:from>
    <xdr:to>
      <xdr:col>17</xdr:col>
      <xdr:colOff>0</xdr:colOff>
      <xdr:row>15</xdr:row>
      <xdr:rowOff>0</xdr:rowOff>
    </xdr:to>
    <xdr:sp macro="" textlink="">
      <xdr:nvSpPr>
        <xdr:cNvPr id="21" name="Line 40">
          <a:extLst>
            <a:ext uri="{FF2B5EF4-FFF2-40B4-BE49-F238E27FC236}">
              <a16:creationId xmlns:a16="http://schemas.microsoft.com/office/drawing/2014/main" id="{4C0AC9F7-708B-497B-A68D-608F2DEE4F97}"/>
            </a:ext>
          </a:extLst>
        </xdr:cNvPr>
        <xdr:cNvSpPr>
          <a:spLocks noChangeShapeType="1"/>
        </xdr:cNvSpPr>
      </xdr:nvSpPr>
      <xdr:spPr bwMode="auto">
        <a:xfrm flipV="1">
          <a:off x="7305675" y="4171950"/>
          <a:ext cx="971550" cy="1257300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17</xdr:row>
      <xdr:rowOff>409575</xdr:rowOff>
    </xdr:from>
    <xdr:to>
      <xdr:col>13</xdr:col>
      <xdr:colOff>0</xdr:colOff>
      <xdr:row>21</xdr:row>
      <xdr:rowOff>0</xdr:rowOff>
    </xdr:to>
    <xdr:sp macro="" textlink="">
      <xdr:nvSpPr>
        <xdr:cNvPr id="22" name="Line 27">
          <a:extLst>
            <a:ext uri="{FF2B5EF4-FFF2-40B4-BE49-F238E27FC236}">
              <a16:creationId xmlns:a16="http://schemas.microsoft.com/office/drawing/2014/main" id="{A4369CA3-90E5-4CCB-8B15-EDC170EA0079}"/>
            </a:ext>
          </a:extLst>
        </xdr:cNvPr>
        <xdr:cNvSpPr>
          <a:spLocks noChangeShapeType="1"/>
        </xdr:cNvSpPr>
      </xdr:nvSpPr>
      <xdr:spPr bwMode="auto">
        <a:xfrm flipV="1">
          <a:off x="5362575" y="6677025"/>
          <a:ext cx="971550" cy="1266825"/>
        </a:xfrm>
        <a:prstGeom prst="line">
          <a:avLst/>
        </a:prstGeom>
        <a:noFill/>
        <a:ln w="31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9525</xdr:rowOff>
    </xdr:from>
    <xdr:to>
      <xdr:col>4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A727A5C-6EC2-49B8-A818-C98848451E2F}"/>
            </a:ext>
          </a:extLst>
        </xdr:cNvPr>
        <xdr:cNvSpPr>
          <a:spLocks noChangeShapeType="1"/>
        </xdr:cNvSpPr>
      </xdr:nvSpPr>
      <xdr:spPr bwMode="auto">
        <a:xfrm>
          <a:off x="209550" y="619125"/>
          <a:ext cx="1828800" cy="6381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2</xdr:row>
      <xdr:rowOff>9525</xdr:rowOff>
    </xdr:from>
    <xdr:to>
      <xdr:col>2</xdr:col>
      <xdr:colOff>0</xdr:colOff>
      <xdr:row>3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1489ABB-B39C-4BBD-B312-015045988A8A}"/>
            </a:ext>
          </a:extLst>
        </xdr:cNvPr>
        <xdr:cNvSpPr>
          <a:spLocks noChangeShapeType="1"/>
        </xdr:cNvSpPr>
      </xdr:nvSpPr>
      <xdr:spPr bwMode="auto">
        <a:xfrm>
          <a:off x="209550" y="619125"/>
          <a:ext cx="266700" cy="314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</xdr:colOff>
      <xdr:row>2</xdr:row>
      <xdr:rowOff>9525</xdr:rowOff>
    </xdr:from>
    <xdr:to>
      <xdr:col>3</xdr:col>
      <xdr:colOff>0</xdr:colOff>
      <xdr:row>3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9BDF785-CF24-479D-A3EF-58E983A97EC8}"/>
            </a:ext>
          </a:extLst>
        </xdr:cNvPr>
        <xdr:cNvSpPr>
          <a:spLocks noChangeShapeType="1"/>
        </xdr:cNvSpPr>
      </xdr:nvSpPr>
      <xdr:spPr bwMode="auto">
        <a:xfrm>
          <a:off x="228600" y="619125"/>
          <a:ext cx="695325" cy="3143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28575</xdr:rowOff>
    </xdr:from>
    <xdr:to>
      <xdr:col>10</xdr:col>
      <xdr:colOff>561975</xdr:colOff>
      <xdr:row>56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9927288-49E9-4BB6-904C-938074CA73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84512</xdr:colOff>
      <xdr:row>4</xdr:row>
      <xdr:rowOff>18513</xdr:rowOff>
    </xdr:from>
    <xdr:ext cx="2795405" cy="3224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A442DE-4068-452D-A2A0-10003B7F42A0}"/>
            </a:ext>
          </a:extLst>
        </xdr:cNvPr>
        <xdr:cNvSpPr txBox="1"/>
      </xdr:nvSpPr>
      <xdr:spPr>
        <a:xfrm>
          <a:off x="170237" y="2056863"/>
          <a:ext cx="2795405" cy="322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indent="0" defTabSz="914400" rtl="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0" i="0" baseline="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① 倉庫の類別入庫高推移</a:t>
          </a:r>
          <a:endParaRPr lang="ja-JP" altLang="ja-JP" sz="1200"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>
            <a:lnSpc>
              <a:spcPts val="1300"/>
            </a:lnSpc>
          </a:pP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CE10E4A-65D6-4B52-92A3-4D85A37808A8}"/>
            </a:ext>
          </a:extLst>
        </xdr:cNvPr>
        <xdr:cNvSpPr>
          <a:spLocks noChangeShapeType="1"/>
        </xdr:cNvSpPr>
      </xdr:nvSpPr>
      <xdr:spPr bwMode="auto">
        <a:xfrm flipH="1" flipV="1">
          <a:off x="0" y="131445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29779C2-02ED-47C3-B6BE-9EE6EF337F3D}"/>
            </a:ext>
          </a:extLst>
        </xdr:cNvPr>
        <xdr:cNvSpPr>
          <a:spLocks noChangeShapeType="1"/>
        </xdr:cNvSpPr>
      </xdr:nvSpPr>
      <xdr:spPr bwMode="auto">
        <a:xfrm flipH="1" flipV="1">
          <a:off x="0" y="731520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6">
          <a:extLst>
            <a:ext uri="{FF2B5EF4-FFF2-40B4-BE49-F238E27FC236}">
              <a16:creationId xmlns:a16="http://schemas.microsoft.com/office/drawing/2014/main" id="{74F07B06-0ABA-4C9D-AEA7-26DFCE6C603F}"/>
            </a:ext>
          </a:extLst>
        </xdr:cNvPr>
        <xdr:cNvSpPr>
          <a:spLocks noChangeShapeType="1"/>
        </xdr:cNvSpPr>
      </xdr:nvSpPr>
      <xdr:spPr bwMode="auto">
        <a:xfrm>
          <a:off x="0" y="1314450"/>
          <a:ext cx="8096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20</xdr:row>
      <xdr:rowOff>0</xdr:rowOff>
    </xdr:to>
    <xdr:sp macro="" textlink="">
      <xdr:nvSpPr>
        <xdr:cNvPr id="5" name="Line 7">
          <a:extLst>
            <a:ext uri="{FF2B5EF4-FFF2-40B4-BE49-F238E27FC236}">
              <a16:creationId xmlns:a16="http://schemas.microsoft.com/office/drawing/2014/main" id="{44C5D8E2-B969-4C08-B60F-27B01FE9CC8B}"/>
            </a:ext>
          </a:extLst>
        </xdr:cNvPr>
        <xdr:cNvSpPr>
          <a:spLocks noChangeShapeType="1"/>
        </xdr:cNvSpPr>
      </xdr:nvSpPr>
      <xdr:spPr bwMode="auto">
        <a:xfrm>
          <a:off x="0" y="7315200"/>
          <a:ext cx="8096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AD172073-43E3-44AB-9225-948DAAA95906}"/>
            </a:ext>
          </a:extLst>
        </xdr:cNvPr>
        <xdr:cNvSpPr>
          <a:spLocks noChangeShapeType="1"/>
        </xdr:cNvSpPr>
      </xdr:nvSpPr>
      <xdr:spPr bwMode="auto">
        <a:xfrm flipH="1" flipV="1">
          <a:off x="0" y="131445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19</xdr:row>
      <xdr:rowOff>0</xdr:rowOff>
    </xdr:from>
    <xdr:to>
      <xdr:col>1</xdr:col>
      <xdr:colOff>0</xdr:colOff>
      <xdr:row>21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8F24F9B0-1E63-4692-9649-2E5D768E5A67}"/>
            </a:ext>
          </a:extLst>
        </xdr:cNvPr>
        <xdr:cNvSpPr>
          <a:spLocks noChangeShapeType="1"/>
        </xdr:cNvSpPr>
      </xdr:nvSpPr>
      <xdr:spPr bwMode="auto">
        <a:xfrm flipH="1" flipV="1">
          <a:off x="0" y="7315200"/>
          <a:ext cx="809625" cy="8001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B983CF05-5A14-4B1B-80F4-471774173F99}"/>
            </a:ext>
          </a:extLst>
        </xdr:cNvPr>
        <xdr:cNvSpPr>
          <a:spLocks noChangeShapeType="1"/>
        </xdr:cNvSpPr>
      </xdr:nvSpPr>
      <xdr:spPr bwMode="auto">
        <a:xfrm>
          <a:off x="0" y="1314450"/>
          <a:ext cx="809625" cy="40005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19</xdr:row>
      <xdr:rowOff>9525</xdr:rowOff>
    </xdr:from>
    <xdr:to>
      <xdr:col>1</xdr:col>
      <xdr:colOff>0</xdr:colOff>
      <xdr:row>20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0475C69D-D9AD-48D2-ACCD-7E5A8AF37B8B}"/>
            </a:ext>
          </a:extLst>
        </xdr:cNvPr>
        <xdr:cNvSpPr>
          <a:spLocks noChangeShapeType="1"/>
        </xdr:cNvSpPr>
      </xdr:nvSpPr>
      <xdr:spPr bwMode="auto">
        <a:xfrm>
          <a:off x="9525" y="7324725"/>
          <a:ext cx="800100" cy="39052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4763</xdr:rowOff>
    </xdr:from>
    <xdr:to>
      <xdr:col>3</xdr:col>
      <xdr:colOff>0</xdr:colOff>
      <xdr:row>4</xdr:row>
      <xdr:rowOff>176213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BA18DE1D-5F3A-43A7-B7D6-26D3BDEF4294}"/>
            </a:ext>
          </a:extLst>
        </xdr:cNvPr>
        <xdr:cNvCxnSpPr/>
      </xdr:nvCxnSpPr>
      <xdr:spPr>
        <a:xfrm flipH="1" flipV="1">
          <a:off x="685800" y="642938"/>
          <a:ext cx="1476375" cy="352425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46</xdr:row>
      <xdr:rowOff>13541</xdr:rowOff>
    </xdr:from>
    <xdr:to>
      <xdr:col>10</xdr:col>
      <xdr:colOff>282574</xdr:colOff>
      <xdr:row>91</xdr:row>
      <xdr:rowOff>124664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3F2004B-B32B-4639-A059-8EDDFFB7C0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61</xdr:row>
      <xdr:rowOff>179850</xdr:rowOff>
    </xdr:from>
    <xdr:to>
      <xdr:col>9</xdr:col>
      <xdr:colOff>1008062</xdr:colOff>
      <xdr:row>61</xdr:row>
      <xdr:rowOff>211045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3A03383-4155-42E7-A984-10A641156CDE}"/>
            </a:ext>
          </a:extLst>
        </xdr:cNvPr>
        <xdr:cNvCxnSpPr/>
      </xdr:nvCxnSpPr>
      <xdr:spPr>
        <a:xfrm>
          <a:off x="0" y="15877050"/>
          <a:ext cx="7999412" cy="31195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68</xdr:row>
      <xdr:rowOff>214652</xdr:rowOff>
    </xdr:from>
    <xdr:to>
      <xdr:col>9</xdr:col>
      <xdr:colOff>1016000</xdr:colOff>
      <xdr:row>68</xdr:row>
      <xdr:rowOff>218983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FCE5752F-CD9A-40AB-8CAC-D8FE254AD2B6}"/>
            </a:ext>
          </a:extLst>
        </xdr:cNvPr>
        <xdr:cNvCxnSpPr/>
      </xdr:nvCxnSpPr>
      <xdr:spPr>
        <a:xfrm>
          <a:off x="0" y="17578727"/>
          <a:ext cx="8007350" cy="4331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12606</xdr:colOff>
      <xdr:row>76</xdr:row>
      <xdr:rowOff>6465</xdr:rowOff>
    </xdr:from>
    <xdr:to>
      <xdr:col>9</xdr:col>
      <xdr:colOff>1020668</xdr:colOff>
      <xdr:row>76</xdr:row>
      <xdr:rowOff>18676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F1782D40-8420-49FA-9716-BF80DD07CE7A}"/>
            </a:ext>
          </a:extLst>
        </xdr:cNvPr>
        <xdr:cNvCxnSpPr/>
      </xdr:nvCxnSpPr>
      <xdr:spPr>
        <a:xfrm>
          <a:off x="12606" y="19275540"/>
          <a:ext cx="7999412" cy="12211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83</xdr:row>
      <xdr:rowOff>29450</xdr:rowOff>
    </xdr:from>
    <xdr:to>
      <xdr:col>9</xdr:col>
      <xdr:colOff>1008062</xdr:colOff>
      <xdr:row>83</xdr:row>
      <xdr:rowOff>39221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55D6F1A6-2E42-4D0E-80B7-7ACE915CA233}"/>
            </a:ext>
          </a:extLst>
        </xdr:cNvPr>
        <xdr:cNvCxnSpPr/>
      </xdr:nvCxnSpPr>
      <xdr:spPr>
        <a:xfrm>
          <a:off x="0" y="20965400"/>
          <a:ext cx="7999412" cy="9771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27081</xdr:colOff>
      <xdr:row>47</xdr:row>
      <xdr:rowOff>128401</xdr:rowOff>
    </xdr:from>
    <xdr:to>
      <xdr:col>9</xdr:col>
      <xdr:colOff>1011331</xdr:colOff>
      <xdr:row>47</xdr:row>
      <xdr:rowOff>128401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D4814250-62B6-4CA4-A834-7624DDD1632B}"/>
            </a:ext>
          </a:extLst>
        </xdr:cNvPr>
        <xdr:cNvCxnSpPr/>
      </xdr:nvCxnSpPr>
      <xdr:spPr>
        <a:xfrm>
          <a:off x="27081" y="12491851"/>
          <a:ext cx="7975600" cy="0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7938</xdr:colOff>
      <xdr:row>90</xdr:row>
      <xdr:rowOff>150813</xdr:rowOff>
    </xdr:from>
    <xdr:to>
      <xdr:col>9</xdr:col>
      <xdr:colOff>866775</xdr:colOff>
      <xdr:row>90</xdr:row>
      <xdr:rowOff>171450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98B8BF39-AFA9-491B-997D-6BC8DFFC09E7}"/>
            </a:ext>
          </a:extLst>
        </xdr:cNvPr>
        <xdr:cNvCxnSpPr/>
      </xdr:nvCxnSpPr>
      <xdr:spPr>
        <a:xfrm>
          <a:off x="7938" y="22753638"/>
          <a:ext cx="7850187" cy="20637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47</xdr:row>
      <xdr:rowOff>134938</xdr:rowOff>
    </xdr:from>
    <xdr:to>
      <xdr:col>0</xdr:col>
      <xdr:colOff>15875</xdr:colOff>
      <xdr:row>90</xdr:row>
      <xdr:rowOff>150812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FC479371-8177-44FB-920C-3128A76AEF99}"/>
            </a:ext>
          </a:extLst>
        </xdr:cNvPr>
        <xdr:cNvCxnSpPr/>
      </xdr:nvCxnSpPr>
      <xdr:spPr>
        <a:xfrm flipH="1">
          <a:off x="0" y="12498388"/>
          <a:ext cx="15875" cy="10255249"/>
        </a:xfrm>
        <a:prstGeom prst="line">
          <a:avLst/>
        </a:prstGeom>
        <a:ln w="3175">
          <a:solidFill>
            <a:schemeClr val="tx1">
              <a:lumMod val="65000"/>
              <a:lumOff val="3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0.17892</cdr:y>
    </cdr:from>
    <cdr:to>
      <cdr:x>0.95107</cdr:x>
      <cdr:y>0.18152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1E65F453-0E3D-359A-611B-B58D7CB7446A}"/>
            </a:ext>
          </a:extLst>
        </cdr:cNvPr>
        <cdr:cNvCxnSpPr/>
      </cdr:nvCxnSpPr>
      <cdr:spPr>
        <a:xfrm xmlns:a="http://schemas.openxmlformats.org/drawingml/2006/main">
          <a:off x="0" y="1896521"/>
          <a:ext cx="7974177" cy="27560"/>
        </a:xfrm>
        <a:prstGeom xmlns:a="http://schemas.openxmlformats.org/drawingml/2006/main" prst="line">
          <a:avLst/>
        </a:prstGeom>
        <a:ln xmlns:a="http://schemas.openxmlformats.org/drawingml/2006/main" w="3175">
          <a:solidFill>
            <a:schemeClr val="tx1">
              <a:lumMod val="65000"/>
              <a:lumOff val="3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0.67109</cdr:x>
      <cdr:y>0.06933</cdr:y>
    </cdr:from>
    <cdr:to>
      <cdr:x>0.89326</cdr:x>
      <cdr:y>0.1282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46874" y="662790"/>
          <a:ext cx="1737022" cy="56276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>
              <a:lumMod val="75000"/>
            </a:schemeClr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次世代自動車</a:t>
          </a:r>
          <a:endParaRPr lang="en-US" altLang="ja-JP" sz="1100"/>
        </a:p>
        <a:p xmlns:a="http://schemas.openxmlformats.org/drawingml/2006/main">
          <a:r>
            <a:rPr lang="ja-JP" altLang="en-US" sz="1100"/>
            <a:t>県別保有車両数推移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drawings/drawing8.xml" Type="http://schemas.openxmlformats.org/officeDocument/2006/relationships/drawing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drawings/drawing10.xml" Type="http://schemas.openxmlformats.org/officeDocument/2006/relationships/drawing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drawings/drawing11.xml" Type="http://schemas.openxmlformats.org/officeDocument/2006/relationships/drawing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drawings/drawing12.xml" Type="http://schemas.openxmlformats.org/officeDocument/2006/relationships/drawing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2" Target="../drawings/drawing13.xml" Type="http://schemas.openxmlformats.org/officeDocument/2006/relationships/drawing"/><Relationship Id="rId3" Target="../drawings/vmlDrawing2.vml" Type="http://schemas.openxmlformats.org/officeDocument/2006/relationships/vmlDrawing"/><Relationship Id="rId4" Target="../comments2.xml" Type="http://schemas.openxmlformats.org/officeDocument/2006/relationships/comments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2" Target="../drawings/drawing14.xml" Type="http://schemas.openxmlformats.org/officeDocument/2006/relationships/drawing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2" Target="../drawings/drawing15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omments1.xml" Type="http://schemas.openxmlformats.org/officeDocument/2006/relationships/comments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2" Target="../drawings/drawing16.xml" Type="http://schemas.openxmlformats.org/officeDocument/2006/relationships/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drawings/drawing3.xml" Type="http://schemas.openxmlformats.org/officeDocument/2006/relationships/drawing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4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drawings/drawing5.xml" Type="http://schemas.openxmlformats.org/officeDocument/2006/relationships/drawing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drawings/drawing6.xml" Type="http://schemas.openxmlformats.org/officeDocument/2006/relationships/drawing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7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E25"/>
  <sheetViews>
    <sheetView showGridLines="0" tabSelected="1" zoomScaleNormal="100" zoomScaleSheetLayoutView="100" workbookViewId="0"/>
  </sheetViews>
  <sheetFormatPr defaultColWidth="9" defaultRowHeight="13.5"/>
  <cols>
    <col min="1" max="1" width="10.375" style="3" customWidth="1"/>
    <col min="2" max="2" width="2.125" style="3" customWidth="1"/>
    <col min="3" max="3" width="72.375" style="3" customWidth="1"/>
    <col min="4" max="16384" width="9" style="3"/>
  </cols>
  <sheetData>
    <row r="1" spans="1:5" ht="17.25">
      <c r="A1" s="1" t="s">
        <v>355</v>
      </c>
      <c r="B1" s="2"/>
      <c r="C1" s="2"/>
    </row>
    <row r="2" spans="1:5" ht="20.100000000000001" customHeight="1">
      <c r="A2" s="4" t="s">
        <v>0</v>
      </c>
      <c r="B2" s="960" t="s">
        <v>1</v>
      </c>
      <c r="C2" s="961"/>
      <c r="D2" s="5"/>
      <c r="E2" s="5"/>
    </row>
    <row r="3" spans="1:5" ht="20.100000000000001" customHeight="1">
      <c r="A3" s="115"/>
      <c r="B3" s="116" t="s">
        <v>2</v>
      </c>
      <c r="C3" s="117"/>
      <c r="D3" s="6"/>
    </row>
    <row r="4" spans="1:5" ht="40.5">
      <c r="A4" s="126" t="s">
        <v>562</v>
      </c>
      <c r="B4" s="9"/>
      <c r="C4" s="125" t="s">
        <v>357</v>
      </c>
      <c r="D4" s="6"/>
    </row>
    <row r="5" spans="1:5" ht="20.100000000000001" customHeight="1">
      <c r="A5" s="112" t="s">
        <v>563</v>
      </c>
      <c r="B5" s="10"/>
      <c r="C5" s="11" t="s">
        <v>358</v>
      </c>
      <c r="D5" s="6"/>
    </row>
    <row r="6" spans="1:5" ht="20.100000000000001" customHeight="1">
      <c r="A6" s="112" t="s">
        <v>564</v>
      </c>
      <c r="B6" s="10"/>
      <c r="C6" s="11" t="s">
        <v>3</v>
      </c>
      <c r="D6" s="6"/>
    </row>
    <row r="7" spans="1:5" ht="20.100000000000001" customHeight="1">
      <c r="A7" s="118"/>
      <c r="B7" s="119" t="s">
        <v>16</v>
      </c>
      <c r="C7" s="120"/>
      <c r="D7" s="6"/>
    </row>
    <row r="8" spans="1:5" ht="20.100000000000001" customHeight="1">
      <c r="A8" s="111" t="s">
        <v>565</v>
      </c>
      <c r="B8" s="7"/>
      <c r="C8" s="8" t="s">
        <v>150</v>
      </c>
      <c r="D8" s="6"/>
    </row>
    <row r="9" spans="1:5" ht="20.100000000000001" customHeight="1">
      <c r="A9" s="111" t="s">
        <v>566</v>
      </c>
      <c r="B9" s="7"/>
      <c r="C9" s="8" t="s">
        <v>151</v>
      </c>
      <c r="D9" s="6"/>
    </row>
    <row r="10" spans="1:5" ht="20.100000000000001" customHeight="1">
      <c r="A10" s="111" t="s">
        <v>567</v>
      </c>
      <c r="B10" s="7"/>
      <c r="C10" s="8" t="s">
        <v>145</v>
      </c>
      <c r="D10" s="6"/>
    </row>
    <row r="11" spans="1:5" ht="20.100000000000001" customHeight="1">
      <c r="A11" s="111" t="s">
        <v>568</v>
      </c>
      <c r="B11" s="7"/>
      <c r="C11" s="8" t="s">
        <v>146</v>
      </c>
      <c r="D11" s="6"/>
    </row>
    <row r="12" spans="1:5" ht="20.100000000000001" customHeight="1">
      <c r="A12" s="111" t="s">
        <v>569</v>
      </c>
      <c r="B12" s="7"/>
      <c r="C12" s="8" t="s">
        <v>147</v>
      </c>
      <c r="D12" s="6"/>
    </row>
    <row r="13" spans="1:5" ht="20.100000000000001" customHeight="1">
      <c r="A13" s="111" t="s">
        <v>570</v>
      </c>
      <c r="B13" s="7"/>
      <c r="C13" s="8" t="s">
        <v>148</v>
      </c>
      <c r="D13" s="6"/>
    </row>
    <row r="14" spans="1:5" ht="20.100000000000001" customHeight="1">
      <c r="A14" s="111" t="s">
        <v>571</v>
      </c>
      <c r="B14" s="7"/>
      <c r="C14" s="8" t="s">
        <v>149</v>
      </c>
      <c r="D14" s="6"/>
    </row>
    <row r="15" spans="1:5" ht="20.100000000000001" customHeight="1">
      <c r="A15" s="145"/>
      <c r="B15" s="121" t="s">
        <v>4</v>
      </c>
      <c r="C15" s="122"/>
      <c r="D15" s="6"/>
    </row>
    <row r="16" spans="1:5" ht="20.100000000000001" customHeight="1">
      <c r="A16" s="111" t="s">
        <v>572</v>
      </c>
      <c r="B16" s="7"/>
      <c r="C16" s="8" t="s">
        <v>5</v>
      </c>
      <c r="D16" s="6"/>
    </row>
    <row r="17" spans="1:4" ht="20.100000000000001" customHeight="1">
      <c r="A17" s="146"/>
      <c r="B17" s="123" t="s">
        <v>7</v>
      </c>
      <c r="C17" s="124"/>
      <c r="D17" s="6"/>
    </row>
    <row r="18" spans="1:4" ht="20.100000000000001" customHeight="1">
      <c r="A18" s="111" t="s">
        <v>6</v>
      </c>
      <c r="B18" s="7"/>
      <c r="C18" s="12" t="s">
        <v>14</v>
      </c>
      <c r="D18" s="6"/>
    </row>
    <row r="19" spans="1:4" ht="20.100000000000001" customHeight="1">
      <c r="A19" s="111" t="s">
        <v>573</v>
      </c>
      <c r="B19" s="7"/>
      <c r="C19" s="12" t="s">
        <v>15</v>
      </c>
      <c r="D19" s="6"/>
    </row>
    <row r="20" spans="1:4" ht="20.100000000000001" customHeight="1">
      <c r="A20" s="111" t="s">
        <v>574</v>
      </c>
      <c r="B20" s="7"/>
      <c r="C20" s="12" t="s">
        <v>8</v>
      </c>
      <c r="D20" s="6"/>
    </row>
    <row r="21" spans="1:4" ht="20.100000000000001" customHeight="1">
      <c r="A21" s="113" t="s">
        <v>575</v>
      </c>
      <c r="B21" s="7"/>
      <c r="C21" s="12" t="s">
        <v>9</v>
      </c>
      <c r="D21" s="6"/>
    </row>
    <row r="22" spans="1:4" ht="20.100000000000001" customHeight="1">
      <c r="A22" s="111" t="s">
        <v>576</v>
      </c>
      <c r="B22" s="7"/>
      <c r="C22" s="12" t="s">
        <v>10</v>
      </c>
      <c r="D22" s="6"/>
    </row>
    <row r="23" spans="1:4" ht="20.100000000000001" customHeight="1">
      <c r="A23" s="111" t="s">
        <v>577</v>
      </c>
      <c r="B23" s="7"/>
      <c r="C23" s="12" t="s">
        <v>11</v>
      </c>
      <c r="D23" s="6"/>
    </row>
    <row r="24" spans="1:4" ht="20.100000000000001" customHeight="1">
      <c r="A24" s="111" t="s">
        <v>578</v>
      </c>
      <c r="B24" s="7"/>
      <c r="C24" s="12" t="s">
        <v>12</v>
      </c>
      <c r="D24" s="6"/>
    </row>
    <row r="25" spans="1:4" ht="20.100000000000001" customHeight="1">
      <c r="A25" s="114" t="s">
        <v>579</v>
      </c>
      <c r="B25" s="13"/>
      <c r="C25" s="14" t="s">
        <v>13</v>
      </c>
      <c r="D25" s="6"/>
    </row>
  </sheetData>
  <mergeCells count="1">
    <mergeCell ref="B2:C2"/>
  </mergeCells>
  <phoneticPr fontId="7"/>
  <hyperlinks>
    <hyperlink ref="A6" location="'Ⅲ-1-5'!A1" display="Ⅲ-1-5" xr:uid="{00000000-0004-0000-0000-000001000000}"/>
    <hyperlink ref="A8" location="'Ⅲ-2-1-1'!A1" display="Ⅲ-2-1-1" xr:uid="{00000000-0004-0000-0000-000002000000}"/>
    <hyperlink ref="A9" location="'Ⅲ-2-1-2'!A1" display="Ⅲ-2-1-2" xr:uid="{00000000-0004-0000-0000-000003000000}"/>
    <hyperlink ref="A10" location="'Ⅲ-2-2-1'!A1" display="Ⅲ-2-2-1" xr:uid="{00000000-0004-0000-0000-000004000000}"/>
    <hyperlink ref="A11" location="'Ⅲ-2-2-2'!A1" display="Ⅲ-2-2-2" xr:uid="{00000000-0004-0000-0000-000005000000}"/>
    <hyperlink ref="A12" location="'Ⅲ-2-2-3'!A1" display="Ⅲ-2-2-3" xr:uid="{00000000-0004-0000-0000-000006000000}"/>
    <hyperlink ref="A13" location="'Ⅲ-2-2-4'!A1" display="Ⅲ-2-2-4" xr:uid="{00000000-0004-0000-0000-000007000000}"/>
    <hyperlink ref="A14" location="'Ⅲ-2-2-5'!A1" display="Ⅲ-2-2-5" xr:uid="{00000000-0004-0000-0000-000008000000}"/>
    <hyperlink ref="A16" location="'Ⅲ-3-1'!A1" display="Ⅲ-3-1" xr:uid="{00000000-0004-0000-0000-000009000000}"/>
    <hyperlink ref="A18" location="'Ⅲ-4-1'!A1" display="Ⅲ-4-1" xr:uid="{00000000-0004-0000-0000-00000A000000}"/>
    <hyperlink ref="A19" location="'Ⅲ-4-3'!A1" display="Ⅲ-4-3" xr:uid="{00000000-0004-0000-0000-00000B000000}"/>
    <hyperlink ref="A20" location="'Ⅲ-4-4'!A1" display="Ⅲ-4-4" xr:uid="{00000000-0004-0000-0000-00000C000000}"/>
    <hyperlink ref="A21" location="'Ⅲ-4-5'!A1" display="Ⅲ-4-5" xr:uid="{00000000-0004-0000-0000-00000D000000}"/>
    <hyperlink ref="A22" location="'Ⅲ-4-6'!A1" display="Ⅲ-4-6" xr:uid="{00000000-0004-0000-0000-00000E000000}"/>
    <hyperlink ref="A23" location="'Ⅲ-4-7'!A1" display="Ⅲ-4-7" xr:uid="{00000000-0004-0000-0000-00000F000000}"/>
    <hyperlink ref="A24" location="'Ⅲ-4-8'!A1" display="Ⅲ-4-8" xr:uid="{00000000-0004-0000-0000-000010000000}"/>
    <hyperlink ref="A25" location="'Ⅲ-4-9'!A1" display="Ⅲ-4-9" xr:uid="{00000000-0004-0000-0000-000011000000}"/>
    <hyperlink ref="A4" location="'Ⅲ-1-1,2,3'!A1" display="Ⅲ-1-1,2,3" xr:uid="{00000000-0004-0000-0000-000012000000}"/>
    <hyperlink ref="A5" location="'Ⅲ-1-4'!A1" display="Ⅲ-1-4" xr:uid="{00000000-0004-0000-0000-000013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E2913-BF72-4603-ACFD-4AD2F63C3341}">
  <sheetPr>
    <tabColor rgb="FFFF99FF"/>
  </sheetPr>
  <dimension ref="A1:M42"/>
  <sheetViews>
    <sheetView view="pageBreakPreview" topLeftCell="A16" zoomScaleNormal="130" zoomScaleSheetLayoutView="100" workbookViewId="0">
      <selection activeCell="G46" sqref="G46"/>
    </sheetView>
  </sheetViews>
  <sheetFormatPr defaultRowHeight="17.100000000000001" customHeight="1"/>
  <cols>
    <col min="1" max="3" width="4.375" style="385" customWidth="1"/>
    <col min="4" max="4" width="11.625" style="385" customWidth="1"/>
    <col min="5" max="5" width="16.625" style="385" customWidth="1"/>
    <col min="6" max="6" width="10.125" style="385" customWidth="1"/>
    <col min="7" max="7" width="16.625" style="385" customWidth="1"/>
    <col min="8" max="8" width="10.125" style="385" customWidth="1"/>
    <col min="9" max="9" width="13.625" style="385" customWidth="1"/>
    <col min="10" max="11" width="9" style="385"/>
    <col min="12" max="12" width="12.625" style="385" customWidth="1"/>
    <col min="13" max="256" width="9" style="385"/>
    <col min="257" max="259" width="4.375" style="385" customWidth="1"/>
    <col min="260" max="260" width="11.625" style="385" customWidth="1"/>
    <col min="261" max="261" width="16.625" style="385" customWidth="1"/>
    <col min="262" max="262" width="10.125" style="385" customWidth="1"/>
    <col min="263" max="263" width="16.625" style="385" customWidth="1"/>
    <col min="264" max="264" width="10.125" style="385" customWidth="1"/>
    <col min="265" max="265" width="13.625" style="385" customWidth="1"/>
    <col min="266" max="267" width="9" style="385"/>
    <col min="268" max="268" width="12.625" style="385" customWidth="1"/>
    <col min="269" max="512" width="9" style="385"/>
    <col min="513" max="515" width="4.375" style="385" customWidth="1"/>
    <col min="516" max="516" width="11.625" style="385" customWidth="1"/>
    <col min="517" max="517" width="16.625" style="385" customWidth="1"/>
    <col min="518" max="518" width="10.125" style="385" customWidth="1"/>
    <col min="519" max="519" width="16.625" style="385" customWidth="1"/>
    <col min="520" max="520" width="10.125" style="385" customWidth="1"/>
    <col min="521" max="521" width="13.625" style="385" customWidth="1"/>
    <col min="522" max="523" width="9" style="385"/>
    <col min="524" max="524" width="12.625" style="385" customWidth="1"/>
    <col min="525" max="768" width="9" style="385"/>
    <col min="769" max="771" width="4.375" style="385" customWidth="1"/>
    <col min="772" max="772" width="11.625" style="385" customWidth="1"/>
    <col min="773" max="773" width="16.625" style="385" customWidth="1"/>
    <col min="774" max="774" width="10.125" style="385" customWidth="1"/>
    <col min="775" max="775" width="16.625" style="385" customWidth="1"/>
    <col min="776" max="776" width="10.125" style="385" customWidth="1"/>
    <col min="777" max="777" width="13.625" style="385" customWidth="1"/>
    <col min="778" max="779" width="9" style="385"/>
    <col min="780" max="780" width="12.625" style="385" customWidth="1"/>
    <col min="781" max="1024" width="9" style="385"/>
    <col min="1025" max="1027" width="4.375" style="385" customWidth="1"/>
    <col min="1028" max="1028" width="11.625" style="385" customWidth="1"/>
    <col min="1029" max="1029" width="16.625" style="385" customWidth="1"/>
    <col min="1030" max="1030" width="10.125" style="385" customWidth="1"/>
    <col min="1031" max="1031" width="16.625" style="385" customWidth="1"/>
    <col min="1032" max="1032" width="10.125" style="385" customWidth="1"/>
    <col min="1033" max="1033" width="13.625" style="385" customWidth="1"/>
    <col min="1034" max="1035" width="9" style="385"/>
    <col min="1036" max="1036" width="12.625" style="385" customWidth="1"/>
    <col min="1037" max="1280" width="9" style="385"/>
    <col min="1281" max="1283" width="4.375" style="385" customWidth="1"/>
    <col min="1284" max="1284" width="11.625" style="385" customWidth="1"/>
    <col min="1285" max="1285" width="16.625" style="385" customWidth="1"/>
    <col min="1286" max="1286" width="10.125" style="385" customWidth="1"/>
    <col min="1287" max="1287" width="16.625" style="385" customWidth="1"/>
    <col min="1288" max="1288" width="10.125" style="385" customWidth="1"/>
    <col min="1289" max="1289" width="13.625" style="385" customWidth="1"/>
    <col min="1290" max="1291" width="9" style="385"/>
    <col min="1292" max="1292" width="12.625" style="385" customWidth="1"/>
    <col min="1293" max="1536" width="9" style="385"/>
    <col min="1537" max="1539" width="4.375" style="385" customWidth="1"/>
    <col min="1540" max="1540" width="11.625" style="385" customWidth="1"/>
    <col min="1541" max="1541" width="16.625" style="385" customWidth="1"/>
    <col min="1542" max="1542" width="10.125" style="385" customWidth="1"/>
    <col min="1543" max="1543" width="16.625" style="385" customWidth="1"/>
    <col min="1544" max="1544" width="10.125" style="385" customWidth="1"/>
    <col min="1545" max="1545" width="13.625" style="385" customWidth="1"/>
    <col min="1546" max="1547" width="9" style="385"/>
    <col min="1548" max="1548" width="12.625" style="385" customWidth="1"/>
    <col min="1549" max="1792" width="9" style="385"/>
    <col min="1793" max="1795" width="4.375" style="385" customWidth="1"/>
    <col min="1796" max="1796" width="11.625" style="385" customWidth="1"/>
    <col min="1797" max="1797" width="16.625" style="385" customWidth="1"/>
    <col min="1798" max="1798" width="10.125" style="385" customWidth="1"/>
    <col min="1799" max="1799" width="16.625" style="385" customWidth="1"/>
    <col min="1800" max="1800" width="10.125" style="385" customWidth="1"/>
    <col min="1801" max="1801" width="13.625" style="385" customWidth="1"/>
    <col min="1802" max="1803" width="9" style="385"/>
    <col min="1804" max="1804" width="12.625" style="385" customWidth="1"/>
    <col min="1805" max="2048" width="9" style="385"/>
    <col min="2049" max="2051" width="4.375" style="385" customWidth="1"/>
    <col min="2052" max="2052" width="11.625" style="385" customWidth="1"/>
    <col min="2053" max="2053" width="16.625" style="385" customWidth="1"/>
    <col min="2054" max="2054" width="10.125" style="385" customWidth="1"/>
    <col min="2055" max="2055" width="16.625" style="385" customWidth="1"/>
    <col min="2056" max="2056" width="10.125" style="385" customWidth="1"/>
    <col min="2057" max="2057" width="13.625" style="385" customWidth="1"/>
    <col min="2058" max="2059" width="9" style="385"/>
    <col min="2060" max="2060" width="12.625" style="385" customWidth="1"/>
    <col min="2061" max="2304" width="9" style="385"/>
    <col min="2305" max="2307" width="4.375" style="385" customWidth="1"/>
    <col min="2308" max="2308" width="11.625" style="385" customWidth="1"/>
    <col min="2309" max="2309" width="16.625" style="385" customWidth="1"/>
    <col min="2310" max="2310" width="10.125" style="385" customWidth="1"/>
    <col min="2311" max="2311" width="16.625" style="385" customWidth="1"/>
    <col min="2312" max="2312" width="10.125" style="385" customWidth="1"/>
    <col min="2313" max="2313" width="13.625" style="385" customWidth="1"/>
    <col min="2314" max="2315" width="9" style="385"/>
    <col min="2316" max="2316" width="12.625" style="385" customWidth="1"/>
    <col min="2317" max="2560" width="9" style="385"/>
    <col min="2561" max="2563" width="4.375" style="385" customWidth="1"/>
    <col min="2564" max="2564" width="11.625" style="385" customWidth="1"/>
    <col min="2565" max="2565" width="16.625" style="385" customWidth="1"/>
    <col min="2566" max="2566" width="10.125" style="385" customWidth="1"/>
    <col min="2567" max="2567" width="16.625" style="385" customWidth="1"/>
    <col min="2568" max="2568" width="10.125" style="385" customWidth="1"/>
    <col min="2569" max="2569" width="13.625" style="385" customWidth="1"/>
    <col min="2570" max="2571" width="9" style="385"/>
    <col min="2572" max="2572" width="12.625" style="385" customWidth="1"/>
    <col min="2573" max="2816" width="9" style="385"/>
    <col min="2817" max="2819" width="4.375" style="385" customWidth="1"/>
    <col min="2820" max="2820" width="11.625" style="385" customWidth="1"/>
    <col min="2821" max="2821" width="16.625" style="385" customWidth="1"/>
    <col min="2822" max="2822" width="10.125" style="385" customWidth="1"/>
    <col min="2823" max="2823" width="16.625" style="385" customWidth="1"/>
    <col min="2824" max="2824" width="10.125" style="385" customWidth="1"/>
    <col min="2825" max="2825" width="13.625" style="385" customWidth="1"/>
    <col min="2826" max="2827" width="9" style="385"/>
    <col min="2828" max="2828" width="12.625" style="385" customWidth="1"/>
    <col min="2829" max="3072" width="9" style="385"/>
    <col min="3073" max="3075" width="4.375" style="385" customWidth="1"/>
    <col min="3076" max="3076" width="11.625" style="385" customWidth="1"/>
    <col min="3077" max="3077" width="16.625" style="385" customWidth="1"/>
    <col min="3078" max="3078" width="10.125" style="385" customWidth="1"/>
    <col min="3079" max="3079" width="16.625" style="385" customWidth="1"/>
    <col min="3080" max="3080" width="10.125" style="385" customWidth="1"/>
    <col min="3081" max="3081" width="13.625" style="385" customWidth="1"/>
    <col min="3082" max="3083" width="9" style="385"/>
    <col min="3084" max="3084" width="12.625" style="385" customWidth="1"/>
    <col min="3085" max="3328" width="9" style="385"/>
    <col min="3329" max="3331" width="4.375" style="385" customWidth="1"/>
    <col min="3332" max="3332" width="11.625" style="385" customWidth="1"/>
    <col min="3333" max="3333" width="16.625" style="385" customWidth="1"/>
    <col min="3334" max="3334" width="10.125" style="385" customWidth="1"/>
    <col min="3335" max="3335" width="16.625" style="385" customWidth="1"/>
    <col min="3336" max="3336" width="10.125" style="385" customWidth="1"/>
    <col min="3337" max="3337" width="13.625" style="385" customWidth="1"/>
    <col min="3338" max="3339" width="9" style="385"/>
    <col min="3340" max="3340" width="12.625" style="385" customWidth="1"/>
    <col min="3341" max="3584" width="9" style="385"/>
    <col min="3585" max="3587" width="4.375" style="385" customWidth="1"/>
    <col min="3588" max="3588" width="11.625" style="385" customWidth="1"/>
    <col min="3589" max="3589" width="16.625" style="385" customWidth="1"/>
    <col min="3590" max="3590" width="10.125" style="385" customWidth="1"/>
    <col min="3591" max="3591" width="16.625" style="385" customWidth="1"/>
    <col min="3592" max="3592" width="10.125" style="385" customWidth="1"/>
    <col min="3593" max="3593" width="13.625" style="385" customWidth="1"/>
    <col min="3594" max="3595" width="9" style="385"/>
    <col min="3596" max="3596" width="12.625" style="385" customWidth="1"/>
    <col min="3597" max="3840" width="9" style="385"/>
    <col min="3841" max="3843" width="4.375" style="385" customWidth="1"/>
    <col min="3844" max="3844" width="11.625" style="385" customWidth="1"/>
    <col min="3845" max="3845" width="16.625" style="385" customWidth="1"/>
    <col min="3846" max="3846" width="10.125" style="385" customWidth="1"/>
    <col min="3847" max="3847" width="16.625" style="385" customWidth="1"/>
    <col min="3848" max="3848" width="10.125" style="385" customWidth="1"/>
    <col min="3849" max="3849" width="13.625" style="385" customWidth="1"/>
    <col min="3850" max="3851" width="9" style="385"/>
    <col min="3852" max="3852" width="12.625" style="385" customWidth="1"/>
    <col min="3853" max="4096" width="9" style="385"/>
    <col min="4097" max="4099" width="4.375" style="385" customWidth="1"/>
    <col min="4100" max="4100" width="11.625" style="385" customWidth="1"/>
    <col min="4101" max="4101" width="16.625" style="385" customWidth="1"/>
    <col min="4102" max="4102" width="10.125" style="385" customWidth="1"/>
    <col min="4103" max="4103" width="16.625" style="385" customWidth="1"/>
    <col min="4104" max="4104" width="10.125" style="385" customWidth="1"/>
    <col min="4105" max="4105" width="13.625" style="385" customWidth="1"/>
    <col min="4106" max="4107" width="9" style="385"/>
    <col min="4108" max="4108" width="12.625" style="385" customWidth="1"/>
    <col min="4109" max="4352" width="9" style="385"/>
    <col min="4353" max="4355" width="4.375" style="385" customWidth="1"/>
    <col min="4356" max="4356" width="11.625" style="385" customWidth="1"/>
    <col min="4357" max="4357" width="16.625" style="385" customWidth="1"/>
    <col min="4358" max="4358" width="10.125" style="385" customWidth="1"/>
    <col min="4359" max="4359" width="16.625" style="385" customWidth="1"/>
    <col min="4360" max="4360" width="10.125" style="385" customWidth="1"/>
    <col min="4361" max="4361" width="13.625" style="385" customWidth="1"/>
    <col min="4362" max="4363" width="9" style="385"/>
    <col min="4364" max="4364" width="12.625" style="385" customWidth="1"/>
    <col min="4365" max="4608" width="9" style="385"/>
    <col min="4609" max="4611" width="4.375" style="385" customWidth="1"/>
    <col min="4612" max="4612" width="11.625" style="385" customWidth="1"/>
    <col min="4613" max="4613" width="16.625" style="385" customWidth="1"/>
    <col min="4614" max="4614" width="10.125" style="385" customWidth="1"/>
    <col min="4615" max="4615" width="16.625" style="385" customWidth="1"/>
    <col min="4616" max="4616" width="10.125" style="385" customWidth="1"/>
    <col min="4617" max="4617" width="13.625" style="385" customWidth="1"/>
    <col min="4618" max="4619" width="9" style="385"/>
    <col min="4620" max="4620" width="12.625" style="385" customWidth="1"/>
    <col min="4621" max="4864" width="9" style="385"/>
    <col min="4865" max="4867" width="4.375" style="385" customWidth="1"/>
    <col min="4868" max="4868" width="11.625" style="385" customWidth="1"/>
    <col min="4869" max="4869" width="16.625" style="385" customWidth="1"/>
    <col min="4870" max="4870" width="10.125" style="385" customWidth="1"/>
    <col min="4871" max="4871" width="16.625" style="385" customWidth="1"/>
    <col min="4872" max="4872" width="10.125" style="385" customWidth="1"/>
    <col min="4873" max="4873" width="13.625" style="385" customWidth="1"/>
    <col min="4874" max="4875" width="9" style="385"/>
    <col min="4876" max="4876" width="12.625" style="385" customWidth="1"/>
    <col min="4877" max="5120" width="9" style="385"/>
    <col min="5121" max="5123" width="4.375" style="385" customWidth="1"/>
    <col min="5124" max="5124" width="11.625" style="385" customWidth="1"/>
    <col min="5125" max="5125" width="16.625" style="385" customWidth="1"/>
    <col min="5126" max="5126" width="10.125" style="385" customWidth="1"/>
    <col min="5127" max="5127" width="16.625" style="385" customWidth="1"/>
    <col min="5128" max="5128" width="10.125" style="385" customWidth="1"/>
    <col min="5129" max="5129" width="13.625" style="385" customWidth="1"/>
    <col min="5130" max="5131" width="9" style="385"/>
    <col min="5132" max="5132" width="12.625" style="385" customWidth="1"/>
    <col min="5133" max="5376" width="9" style="385"/>
    <col min="5377" max="5379" width="4.375" style="385" customWidth="1"/>
    <col min="5380" max="5380" width="11.625" style="385" customWidth="1"/>
    <col min="5381" max="5381" width="16.625" style="385" customWidth="1"/>
    <col min="5382" max="5382" width="10.125" style="385" customWidth="1"/>
    <col min="5383" max="5383" width="16.625" style="385" customWidth="1"/>
    <col min="5384" max="5384" width="10.125" style="385" customWidth="1"/>
    <col min="5385" max="5385" width="13.625" style="385" customWidth="1"/>
    <col min="5386" max="5387" width="9" style="385"/>
    <col min="5388" max="5388" width="12.625" style="385" customWidth="1"/>
    <col min="5389" max="5632" width="9" style="385"/>
    <col min="5633" max="5635" width="4.375" style="385" customWidth="1"/>
    <col min="5636" max="5636" width="11.625" style="385" customWidth="1"/>
    <col min="5637" max="5637" width="16.625" style="385" customWidth="1"/>
    <col min="5638" max="5638" width="10.125" style="385" customWidth="1"/>
    <col min="5639" max="5639" width="16.625" style="385" customWidth="1"/>
    <col min="5640" max="5640" width="10.125" style="385" customWidth="1"/>
    <col min="5641" max="5641" width="13.625" style="385" customWidth="1"/>
    <col min="5642" max="5643" width="9" style="385"/>
    <col min="5644" max="5644" width="12.625" style="385" customWidth="1"/>
    <col min="5645" max="5888" width="9" style="385"/>
    <col min="5889" max="5891" width="4.375" style="385" customWidth="1"/>
    <col min="5892" max="5892" width="11.625" style="385" customWidth="1"/>
    <col min="5893" max="5893" width="16.625" style="385" customWidth="1"/>
    <col min="5894" max="5894" width="10.125" style="385" customWidth="1"/>
    <col min="5895" max="5895" width="16.625" style="385" customWidth="1"/>
    <col min="5896" max="5896" width="10.125" style="385" customWidth="1"/>
    <col min="5897" max="5897" width="13.625" style="385" customWidth="1"/>
    <col min="5898" max="5899" width="9" style="385"/>
    <col min="5900" max="5900" width="12.625" style="385" customWidth="1"/>
    <col min="5901" max="6144" width="9" style="385"/>
    <col min="6145" max="6147" width="4.375" style="385" customWidth="1"/>
    <col min="6148" max="6148" width="11.625" style="385" customWidth="1"/>
    <col min="6149" max="6149" width="16.625" style="385" customWidth="1"/>
    <col min="6150" max="6150" width="10.125" style="385" customWidth="1"/>
    <col min="6151" max="6151" width="16.625" style="385" customWidth="1"/>
    <col min="6152" max="6152" width="10.125" style="385" customWidth="1"/>
    <col min="6153" max="6153" width="13.625" style="385" customWidth="1"/>
    <col min="6154" max="6155" width="9" style="385"/>
    <col min="6156" max="6156" width="12.625" style="385" customWidth="1"/>
    <col min="6157" max="6400" width="9" style="385"/>
    <col min="6401" max="6403" width="4.375" style="385" customWidth="1"/>
    <col min="6404" max="6404" width="11.625" style="385" customWidth="1"/>
    <col min="6405" max="6405" width="16.625" style="385" customWidth="1"/>
    <col min="6406" max="6406" width="10.125" style="385" customWidth="1"/>
    <col min="6407" max="6407" width="16.625" style="385" customWidth="1"/>
    <col min="6408" max="6408" width="10.125" style="385" customWidth="1"/>
    <col min="6409" max="6409" width="13.625" style="385" customWidth="1"/>
    <col min="6410" max="6411" width="9" style="385"/>
    <col min="6412" max="6412" width="12.625" style="385" customWidth="1"/>
    <col min="6413" max="6656" width="9" style="385"/>
    <col min="6657" max="6659" width="4.375" style="385" customWidth="1"/>
    <col min="6660" max="6660" width="11.625" style="385" customWidth="1"/>
    <col min="6661" max="6661" width="16.625" style="385" customWidth="1"/>
    <col min="6662" max="6662" width="10.125" style="385" customWidth="1"/>
    <col min="6663" max="6663" width="16.625" style="385" customWidth="1"/>
    <col min="6664" max="6664" width="10.125" style="385" customWidth="1"/>
    <col min="6665" max="6665" width="13.625" style="385" customWidth="1"/>
    <col min="6666" max="6667" width="9" style="385"/>
    <col min="6668" max="6668" width="12.625" style="385" customWidth="1"/>
    <col min="6669" max="6912" width="9" style="385"/>
    <col min="6913" max="6915" width="4.375" style="385" customWidth="1"/>
    <col min="6916" max="6916" width="11.625" style="385" customWidth="1"/>
    <col min="6917" max="6917" width="16.625" style="385" customWidth="1"/>
    <col min="6918" max="6918" width="10.125" style="385" customWidth="1"/>
    <col min="6919" max="6919" width="16.625" style="385" customWidth="1"/>
    <col min="6920" max="6920" width="10.125" style="385" customWidth="1"/>
    <col min="6921" max="6921" width="13.625" style="385" customWidth="1"/>
    <col min="6922" max="6923" width="9" style="385"/>
    <col min="6924" max="6924" width="12.625" style="385" customWidth="1"/>
    <col min="6925" max="7168" width="9" style="385"/>
    <col min="7169" max="7171" width="4.375" style="385" customWidth="1"/>
    <col min="7172" max="7172" width="11.625" style="385" customWidth="1"/>
    <col min="7173" max="7173" width="16.625" style="385" customWidth="1"/>
    <col min="7174" max="7174" width="10.125" style="385" customWidth="1"/>
    <col min="7175" max="7175" width="16.625" style="385" customWidth="1"/>
    <col min="7176" max="7176" width="10.125" style="385" customWidth="1"/>
    <col min="7177" max="7177" width="13.625" style="385" customWidth="1"/>
    <col min="7178" max="7179" width="9" style="385"/>
    <col min="7180" max="7180" width="12.625" style="385" customWidth="1"/>
    <col min="7181" max="7424" width="9" style="385"/>
    <col min="7425" max="7427" width="4.375" style="385" customWidth="1"/>
    <col min="7428" max="7428" width="11.625" style="385" customWidth="1"/>
    <col min="7429" max="7429" width="16.625" style="385" customWidth="1"/>
    <col min="7430" max="7430" width="10.125" style="385" customWidth="1"/>
    <col min="7431" max="7431" width="16.625" style="385" customWidth="1"/>
    <col min="7432" max="7432" width="10.125" style="385" customWidth="1"/>
    <col min="7433" max="7433" width="13.625" style="385" customWidth="1"/>
    <col min="7434" max="7435" width="9" style="385"/>
    <col min="7436" max="7436" width="12.625" style="385" customWidth="1"/>
    <col min="7437" max="7680" width="9" style="385"/>
    <col min="7681" max="7683" width="4.375" style="385" customWidth="1"/>
    <col min="7684" max="7684" width="11.625" style="385" customWidth="1"/>
    <col min="7685" max="7685" width="16.625" style="385" customWidth="1"/>
    <col min="7686" max="7686" width="10.125" style="385" customWidth="1"/>
    <col min="7687" max="7687" width="16.625" style="385" customWidth="1"/>
    <col min="7688" max="7688" width="10.125" style="385" customWidth="1"/>
    <col min="7689" max="7689" width="13.625" style="385" customWidth="1"/>
    <col min="7690" max="7691" width="9" style="385"/>
    <col min="7692" max="7692" width="12.625" style="385" customWidth="1"/>
    <col min="7693" max="7936" width="9" style="385"/>
    <col min="7937" max="7939" width="4.375" style="385" customWidth="1"/>
    <col min="7940" max="7940" width="11.625" style="385" customWidth="1"/>
    <col min="7941" max="7941" width="16.625" style="385" customWidth="1"/>
    <col min="7942" max="7942" width="10.125" style="385" customWidth="1"/>
    <col min="7943" max="7943" width="16.625" style="385" customWidth="1"/>
    <col min="7944" max="7944" width="10.125" style="385" customWidth="1"/>
    <col min="7945" max="7945" width="13.625" style="385" customWidth="1"/>
    <col min="7946" max="7947" width="9" style="385"/>
    <col min="7948" max="7948" width="12.625" style="385" customWidth="1"/>
    <col min="7949" max="8192" width="9" style="385"/>
    <col min="8193" max="8195" width="4.375" style="385" customWidth="1"/>
    <col min="8196" max="8196" width="11.625" style="385" customWidth="1"/>
    <col min="8197" max="8197" width="16.625" style="385" customWidth="1"/>
    <col min="8198" max="8198" width="10.125" style="385" customWidth="1"/>
    <col min="8199" max="8199" width="16.625" style="385" customWidth="1"/>
    <col min="8200" max="8200" width="10.125" style="385" customWidth="1"/>
    <col min="8201" max="8201" width="13.625" style="385" customWidth="1"/>
    <col min="8202" max="8203" width="9" style="385"/>
    <col min="8204" max="8204" width="12.625" style="385" customWidth="1"/>
    <col min="8205" max="8448" width="9" style="385"/>
    <col min="8449" max="8451" width="4.375" style="385" customWidth="1"/>
    <col min="8452" max="8452" width="11.625" style="385" customWidth="1"/>
    <col min="8453" max="8453" width="16.625" style="385" customWidth="1"/>
    <col min="8454" max="8454" width="10.125" style="385" customWidth="1"/>
    <col min="8455" max="8455" width="16.625" style="385" customWidth="1"/>
    <col min="8456" max="8456" width="10.125" style="385" customWidth="1"/>
    <col min="8457" max="8457" width="13.625" style="385" customWidth="1"/>
    <col min="8458" max="8459" width="9" style="385"/>
    <col min="8460" max="8460" width="12.625" style="385" customWidth="1"/>
    <col min="8461" max="8704" width="9" style="385"/>
    <col min="8705" max="8707" width="4.375" style="385" customWidth="1"/>
    <col min="8708" max="8708" width="11.625" style="385" customWidth="1"/>
    <col min="8709" max="8709" width="16.625" style="385" customWidth="1"/>
    <col min="8710" max="8710" width="10.125" style="385" customWidth="1"/>
    <col min="8711" max="8711" width="16.625" style="385" customWidth="1"/>
    <col min="8712" max="8712" width="10.125" style="385" customWidth="1"/>
    <col min="8713" max="8713" width="13.625" style="385" customWidth="1"/>
    <col min="8714" max="8715" width="9" style="385"/>
    <col min="8716" max="8716" width="12.625" style="385" customWidth="1"/>
    <col min="8717" max="8960" width="9" style="385"/>
    <col min="8961" max="8963" width="4.375" style="385" customWidth="1"/>
    <col min="8964" max="8964" width="11.625" style="385" customWidth="1"/>
    <col min="8965" max="8965" width="16.625" style="385" customWidth="1"/>
    <col min="8966" max="8966" width="10.125" style="385" customWidth="1"/>
    <col min="8967" max="8967" width="16.625" style="385" customWidth="1"/>
    <col min="8968" max="8968" width="10.125" style="385" customWidth="1"/>
    <col min="8969" max="8969" width="13.625" style="385" customWidth="1"/>
    <col min="8970" max="8971" width="9" style="385"/>
    <col min="8972" max="8972" width="12.625" style="385" customWidth="1"/>
    <col min="8973" max="9216" width="9" style="385"/>
    <col min="9217" max="9219" width="4.375" style="385" customWidth="1"/>
    <col min="9220" max="9220" width="11.625" style="385" customWidth="1"/>
    <col min="9221" max="9221" width="16.625" style="385" customWidth="1"/>
    <col min="9222" max="9222" width="10.125" style="385" customWidth="1"/>
    <col min="9223" max="9223" width="16.625" style="385" customWidth="1"/>
    <col min="9224" max="9224" width="10.125" style="385" customWidth="1"/>
    <col min="9225" max="9225" width="13.625" style="385" customWidth="1"/>
    <col min="9226" max="9227" width="9" style="385"/>
    <col min="9228" max="9228" width="12.625" style="385" customWidth="1"/>
    <col min="9229" max="9472" width="9" style="385"/>
    <col min="9473" max="9475" width="4.375" style="385" customWidth="1"/>
    <col min="9476" max="9476" width="11.625" style="385" customWidth="1"/>
    <col min="9477" max="9477" width="16.625" style="385" customWidth="1"/>
    <col min="9478" max="9478" width="10.125" style="385" customWidth="1"/>
    <col min="9479" max="9479" width="16.625" style="385" customWidth="1"/>
    <col min="9480" max="9480" width="10.125" style="385" customWidth="1"/>
    <col min="9481" max="9481" width="13.625" style="385" customWidth="1"/>
    <col min="9482" max="9483" width="9" style="385"/>
    <col min="9484" max="9484" width="12.625" style="385" customWidth="1"/>
    <col min="9485" max="9728" width="9" style="385"/>
    <col min="9729" max="9731" width="4.375" style="385" customWidth="1"/>
    <col min="9732" max="9732" width="11.625" style="385" customWidth="1"/>
    <col min="9733" max="9733" width="16.625" style="385" customWidth="1"/>
    <col min="9734" max="9734" width="10.125" style="385" customWidth="1"/>
    <col min="9735" max="9735" width="16.625" style="385" customWidth="1"/>
    <col min="9736" max="9736" width="10.125" style="385" customWidth="1"/>
    <col min="9737" max="9737" width="13.625" style="385" customWidth="1"/>
    <col min="9738" max="9739" width="9" style="385"/>
    <col min="9740" max="9740" width="12.625" style="385" customWidth="1"/>
    <col min="9741" max="9984" width="9" style="385"/>
    <col min="9985" max="9987" width="4.375" style="385" customWidth="1"/>
    <col min="9988" max="9988" width="11.625" style="385" customWidth="1"/>
    <col min="9989" max="9989" width="16.625" style="385" customWidth="1"/>
    <col min="9990" max="9990" width="10.125" style="385" customWidth="1"/>
    <col min="9991" max="9991" width="16.625" style="385" customWidth="1"/>
    <col min="9992" max="9992" width="10.125" style="385" customWidth="1"/>
    <col min="9993" max="9993" width="13.625" style="385" customWidth="1"/>
    <col min="9994" max="9995" width="9" style="385"/>
    <col min="9996" max="9996" width="12.625" style="385" customWidth="1"/>
    <col min="9997" max="10240" width="9" style="385"/>
    <col min="10241" max="10243" width="4.375" style="385" customWidth="1"/>
    <col min="10244" max="10244" width="11.625" style="385" customWidth="1"/>
    <col min="10245" max="10245" width="16.625" style="385" customWidth="1"/>
    <col min="10246" max="10246" width="10.125" style="385" customWidth="1"/>
    <col min="10247" max="10247" width="16.625" style="385" customWidth="1"/>
    <col min="10248" max="10248" width="10.125" style="385" customWidth="1"/>
    <col min="10249" max="10249" width="13.625" style="385" customWidth="1"/>
    <col min="10250" max="10251" width="9" style="385"/>
    <col min="10252" max="10252" width="12.625" style="385" customWidth="1"/>
    <col min="10253" max="10496" width="9" style="385"/>
    <col min="10497" max="10499" width="4.375" style="385" customWidth="1"/>
    <col min="10500" max="10500" width="11.625" style="385" customWidth="1"/>
    <col min="10501" max="10501" width="16.625" style="385" customWidth="1"/>
    <col min="10502" max="10502" width="10.125" style="385" customWidth="1"/>
    <col min="10503" max="10503" width="16.625" style="385" customWidth="1"/>
    <col min="10504" max="10504" width="10.125" style="385" customWidth="1"/>
    <col min="10505" max="10505" width="13.625" style="385" customWidth="1"/>
    <col min="10506" max="10507" width="9" style="385"/>
    <col min="10508" max="10508" width="12.625" style="385" customWidth="1"/>
    <col min="10509" max="10752" width="9" style="385"/>
    <col min="10753" max="10755" width="4.375" style="385" customWidth="1"/>
    <col min="10756" max="10756" width="11.625" style="385" customWidth="1"/>
    <col min="10757" max="10757" width="16.625" style="385" customWidth="1"/>
    <col min="10758" max="10758" width="10.125" style="385" customWidth="1"/>
    <col min="10759" max="10759" width="16.625" style="385" customWidth="1"/>
    <col min="10760" max="10760" width="10.125" style="385" customWidth="1"/>
    <col min="10761" max="10761" width="13.625" style="385" customWidth="1"/>
    <col min="10762" max="10763" width="9" style="385"/>
    <col min="10764" max="10764" width="12.625" style="385" customWidth="1"/>
    <col min="10765" max="11008" width="9" style="385"/>
    <col min="11009" max="11011" width="4.375" style="385" customWidth="1"/>
    <col min="11012" max="11012" width="11.625" style="385" customWidth="1"/>
    <col min="11013" max="11013" width="16.625" style="385" customWidth="1"/>
    <col min="11014" max="11014" width="10.125" style="385" customWidth="1"/>
    <col min="11015" max="11015" width="16.625" style="385" customWidth="1"/>
    <col min="11016" max="11016" width="10.125" style="385" customWidth="1"/>
    <col min="11017" max="11017" width="13.625" style="385" customWidth="1"/>
    <col min="11018" max="11019" width="9" style="385"/>
    <col min="11020" max="11020" width="12.625" style="385" customWidth="1"/>
    <col min="11021" max="11264" width="9" style="385"/>
    <col min="11265" max="11267" width="4.375" style="385" customWidth="1"/>
    <col min="11268" max="11268" width="11.625" style="385" customWidth="1"/>
    <col min="11269" max="11269" width="16.625" style="385" customWidth="1"/>
    <col min="11270" max="11270" width="10.125" style="385" customWidth="1"/>
    <col min="11271" max="11271" width="16.625" style="385" customWidth="1"/>
    <col min="11272" max="11272" width="10.125" style="385" customWidth="1"/>
    <col min="11273" max="11273" width="13.625" style="385" customWidth="1"/>
    <col min="11274" max="11275" width="9" style="385"/>
    <col min="11276" max="11276" width="12.625" style="385" customWidth="1"/>
    <col min="11277" max="11520" width="9" style="385"/>
    <col min="11521" max="11523" width="4.375" style="385" customWidth="1"/>
    <col min="11524" max="11524" width="11.625" style="385" customWidth="1"/>
    <col min="11525" max="11525" width="16.625" style="385" customWidth="1"/>
    <col min="11526" max="11526" width="10.125" style="385" customWidth="1"/>
    <col min="11527" max="11527" width="16.625" style="385" customWidth="1"/>
    <col min="11528" max="11528" width="10.125" style="385" customWidth="1"/>
    <col min="11529" max="11529" width="13.625" style="385" customWidth="1"/>
    <col min="11530" max="11531" width="9" style="385"/>
    <col min="11532" max="11532" width="12.625" style="385" customWidth="1"/>
    <col min="11533" max="11776" width="9" style="385"/>
    <col min="11777" max="11779" width="4.375" style="385" customWidth="1"/>
    <col min="11780" max="11780" width="11.625" style="385" customWidth="1"/>
    <col min="11781" max="11781" width="16.625" style="385" customWidth="1"/>
    <col min="11782" max="11782" width="10.125" style="385" customWidth="1"/>
    <col min="11783" max="11783" width="16.625" style="385" customWidth="1"/>
    <col min="11784" max="11784" width="10.125" style="385" customWidth="1"/>
    <col min="11785" max="11785" width="13.625" style="385" customWidth="1"/>
    <col min="11786" max="11787" width="9" style="385"/>
    <col min="11788" max="11788" width="12.625" style="385" customWidth="1"/>
    <col min="11789" max="12032" width="9" style="385"/>
    <col min="12033" max="12035" width="4.375" style="385" customWidth="1"/>
    <col min="12036" max="12036" width="11.625" style="385" customWidth="1"/>
    <col min="12037" max="12037" width="16.625" style="385" customWidth="1"/>
    <col min="12038" max="12038" width="10.125" style="385" customWidth="1"/>
    <col min="12039" max="12039" width="16.625" style="385" customWidth="1"/>
    <col min="12040" max="12040" width="10.125" style="385" customWidth="1"/>
    <col min="12041" max="12041" width="13.625" style="385" customWidth="1"/>
    <col min="12042" max="12043" width="9" style="385"/>
    <col min="12044" max="12044" width="12.625" style="385" customWidth="1"/>
    <col min="12045" max="12288" width="9" style="385"/>
    <col min="12289" max="12291" width="4.375" style="385" customWidth="1"/>
    <col min="12292" max="12292" width="11.625" style="385" customWidth="1"/>
    <col min="12293" max="12293" width="16.625" style="385" customWidth="1"/>
    <col min="12294" max="12294" width="10.125" style="385" customWidth="1"/>
    <col min="12295" max="12295" width="16.625" style="385" customWidth="1"/>
    <col min="12296" max="12296" width="10.125" style="385" customWidth="1"/>
    <col min="12297" max="12297" width="13.625" style="385" customWidth="1"/>
    <col min="12298" max="12299" width="9" style="385"/>
    <col min="12300" max="12300" width="12.625" style="385" customWidth="1"/>
    <col min="12301" max="12544" width="9" style="385"/>
    <col min="12545" max="12547" width="4.375" style="385" customWidth="1"/>
    <col min="12548" max="12548" width="11.625" style="385" customWidth="1"/>
    <col min="12549" max="12549" width="16.625" style="385" customWidth="1"/>
    <col min="12550" max="12550" width="10.125" style="385" customWidth="1"/>
    <col min="12551" max="12551" width="16.625" style="385" customWidth="1"/>
    <col min="12552" max="12552" width="10.125" style="385" customWidth="1"/>
    <col min="12553" max="12553" width="13.625" style="385" customWidth="1"/>
    <col min="12554" max="12555" width="9" style="385"/>
    <col min="12556" max="12556" width="12.625" style="385" customWidth="1"/>
    <col min="12557" max="12800" width="9" style="385"/>
    <col min="12801" max="12803" width="4.375" style="385" customWidth="1"/>
    <col min="12804" max="12804" width="11.625" style="385" customWidth="1"/>
    <col min="12805" max="12805" width="16.625" style="385" customWidth="1"/>
    <col min="12806" max="12806" width="10.125" style="385" customWidth="1"/>
    <col min="12807" max="12807" width="16.625" style="385" customWidth="1"/>
    <col min="12808" max="12808" width="10.125" style="385" customWidth="1"/>
    <col min="12809" max="12809" width="13.625" style="385" customWidth="1"/>
    <col min="12810" max="12811" width="9" style="385"/>
    <col min="12812" max="12812" width="12.625" style="385" customWidth="1"/>
    <col min="12813" max="13056" width="9" style="385"/>
    <col min="13057" max="13059" width="4.375" style="385" customWidth="1"/>
    <col min="13060" max="13060" width="11.625" style="385" customWidth="1"/>
    <col min="13061" max="13061" width="16.625" style="385" customWidth="1"/>
    <col min="13062" max="13062" width="10.125" style="385" customWidth="1"/>
    <col min="13063" max="13063" width="16.625" style="385" customWidth="1"/>
    <col min="13064" max="13064" width="10.125" style="385" customWidth="1"/>
    <col min="13065" max="13065" width="13.625" style="385" customWidth="1"/>
    <col min="13066" max="13067" width="9" style="385"/>
    <col min="13068" max="13068" width="12.625" style="385" customWidth="1"/>
    <col min="13069" max="13312" width="9" style="385"/>
    <col min="13313" max="13315" width="4.375" style="385" customWidth="1"/>
    <col min="13316" max="13316" width="11.625" style="385" customWidth="1"/>
    <col min="13317" max="13317" width="16.625" style="385" customWidth="1"/>
    <col min="13318" max="13318" width="10.125" style="385" customWidth="1"/>
    <col min="13319" max="13319" width="16.625" style="385" customWidth="1"/>
    <col min="13320" max="13320" width="10.125" style="385" customWidth="1"/>
    <col min="13321" max="13321" width="13.625" style="385" customWidth="1"/>
    <col min="13322" max="13323" width="9" style="385"/>
    <col min="13324" max="13324" width="12.625" style="385" customWidth="1"/>
    <col min="13325" max="13568" width="9" style="385"/>
    <col min="13569" max="13571" width="4.375" style="385" customWidth="1"/>
    <col min="13572" max="13572" width="11.625" style="385" customWidth="1"/>
    <col min="13573" max="13573" width="16.625" style="385" customWidth="1"/>
    <col min="13574" max="13574" width="10.125" style="385" customWidth="1"/>
    <col min="13575" max="13575" width="16.625" style="385" customWidth="1"/>
    <col min="13576" max="13576" width="10.125" style="385" customWidth="1"/>
    <col min="13577" max="13577" width="13.625" style="385" customWidth="1"/>
    <col min="13578" max="13579" width="9" style="385"/>
    <col min="13580" max="13580" width="12.625" style="385" customWidth="1"/>
    <col min="13581" max="13824" width="9" style="385"/>
    <col min="13825" max="13827" width="4.375" style="385" customWidth="1"/>
    <col min="13828" max="13828" width="11.625" style="385" customWidth="1"/>
    <col min="13829" max="13829" width="16.625" style="385" customWidth="1"/>
    <col min="13830" max="13830" width="10.125" style="385" customWidth="1"/>
    <col min="13831" max="13831" width="16.625" style="385" customWidth="1"/>
    <col min="13832" max="13832" width="10.125" style="385" customWidth="1"/>
    <col min="13833" max="13833" width="13.625" style="385" customWidth="1"/>
    <col min="13834" max="13835" width="9" style="385"/>
    <col min="13836" max="13836" width="12.625" style="385" customWidth="1"/>
    <col min="13837" max="14080" width="9" style="385"/>
    <col min="14081" max="14083" width="4.375" style="385" customWidth="1"/>
    <col min="14084" max="14084" width="11.625" style="385" customWidth="1"/>
    <col min="14085" max="14085" width="16.625" style="385" customWidth="1"/>
    <col min="14086" max="14086" width="10.125" style="385" customWidth="1"/>
    <col min="14087" max="14087" width="16.625" style="385" customWidth="1"/>
    <col min="14088" max="14088" width="10.125" style="385" customWidth="1"/>
    <col min="14089" max="14089" width="13.625" style="385" customWidth="1"/>
    <col min="14090" max="14091" width="9" style="385"/>
    <col min="14092" max="14092" width="12.625" style="385" customWidth="1"/>
    <col min="14093" max="14336" width="9" style="385"/>
    <col min="14337" max="14339" width="4.375" style="385" customWidth="1"/>
    <col min="14340" max="14340" width="11.625" style="385" customWidth="1"/>
    <col min="14341" max="14341" width="16.625" style="385" customWidth="1"/>
    <col min="14342" max="14342" width="10.125" style="385" customWidth="1"/>
    <col min="14343" max="14343" width="16.625" style="385" customWidth="1"/>
    <col min="14344" max="14344" width="10.125" style="385" customWidth="1"/>
    <col min="14345" max="14345" width="13.625" style="385" customWidth="1"/>
    <col min="14346" max="14347" width="9" style="385"/>
    <col min="14348" max="14348" width="12.625" style="385" customWidth="1"/>
    <col min="14349" max="14592" width="9" style="385"/>
    <col min="14593" max="14595" width="4.375" style="385" customWidth="1"/>
    <col min="14596" max="14596" width="11.625" style="385" customWidth="1"/>
    <col min="14597" max="14597" width="16.625" style="385" customWidth="1"/>
    <col min="14598" max="14598" width="10.125" style="385" customWidth="1"/>
    <col min="14599" max="14599" width="16.625" style="385" customWidth="1"/>
    <col min="14600" max="14600" width="10.125" style="385" customWidth="1"/>
    <col min="14601" max="14601" width="13.625" style="385" customWidth="1"/>
    <col min="14602" max="14603" width="9" style="385"/>
    <col min="14604" max="14604" width="12.625" style="385" customWidth="1"/>
    <col min="14605" max="14848" width="9" style="385"/>
    <col min="14849" max="14851" width="4.375" style="385" customWidth="1"/>
    <col min="14852" max="14852" width="11.625" style="385" customWidth="1"/>
    <col min="14853" max="14853" width="16.625" style="385" customWidth="1"/>
    <col min="14854" max="14854" width="10.125" style="385" customWidth="1"/>
    <col min="14855" max="14855" width="16.625" style="385" customWidth="1"/>
    <col min="14856" max="14856" width="10.125" style="385" customWidth="1"/>
    <col min="14857" max="14857" width="13.625" style="385" customWidth="1"/>
    <col min="14858" max="14859" width="9" style="385"/>
    <col min="14860" max="14860" width="12.625" style="385" customWidth="1"/>
    <col min="14861" max="15104" width="9" style="385"/>
    <col min="15105" max="15107" width="4.375" style="385" customWidth="1"/>
    <col min="15108" max="15108" width="11.625" style="385" customWidth="1"/>
    <col min="15109" max="15109" width="16.625" style="385" customWidth="1"/>
    <col min="15110" max="15110" width="10.125" style="385" customWidth="1"/>
    <col min="15111" max="15111" width="16.625" style="385" customWidth="1"/>
    <col min="15112" max="15112" width="10.125" style="385" customWidth="1"/>
    <col min="15113" max="15113" width="13.625" style="385" customWidth="1"/>
    <col min="15114" max="15115" width="9" style="385"/>
    <col min="15116" max="15116" width="12.625" style="385" customWidth="1"/>
    <col min="15117" max="15360" width="9" style="385"/>
    <col min="15361" max="15363" width="4.375" style="385" customWidth="1"/>
    <col min="15364" max="15364" width="11.625" style="385" customWidth="1"/>
    <col min="15365" max="15365" width="16.625" style="385" customWidth="1"/>
    <col min="15366" max="15366" width="10.125" style="385" customWidth="1"/>
    <col min="15367" max="15367" width="16.625" style="385" customWidth="1"/>
    <col min="15368" max="15368" width="10.125" style="385" customWidth="1"/>
    <col min="15369" max="15369" width="13.625" style="385" customWidth="1"/>
    <col min="15370" max="15371" width="9" style="385"/>
    <col min="15372" max="15372" width="12.625" style="385" customWidth="1"/>
    <col min="15373" max="15616" width="9" style="385"/>
    <col min="15617" max="15619" width="4.375" style="385" customWidth="1"/>
    <col min="15620" max="15620" width="11.625" style="385" customWidth="1"/>
    <col min="15621" max="15621" width="16.625" style="385" customWidth="1"/>
    <col min="15622" max="15622" width="10.125" style="385" customWidth="1"/>
    <col min="15623" max="15623" width="16.625" style="385" customWidth="1"/>
    <col min="15624" max="15624" width="10.125" style="385" customWidth="1"/>
    <col min="15625" max="15625" width="13.625" style="385" customWidth="1"/>
    <col min="15626" max="15627" width="9" style="385"/>
    <col min="15628" max="15628" width="12.625" style="385" customWidth="1"/>
    <col min="15629" max="15872" width="9" style="385"/>
    <col min="15873" max="15875" width="4.375" style="385" customWidth="1"/>
    <col min="15876" max="15876" width="11.625" style="385" customWidth="1"/>
    <col min="15877" max="15877" width="16.625" style="385" customWidth="1"/>
    <col min="15878" max="15878" width="10.125" style="385" customWidth="1"/>
    <col min="15879" max="15879" width="16.625" style="385" customWidth="1"/>
    <col min="15880" max="15880" width="10.125" style="385" customWidth="1"/>
    <col min="15881" max="15881" width="13.625" style="385" customWidth="1"/>
    <col min="15882" max="15883" width="9" style="385"/>
    <col min="15884" max="15884" width="12.625" style="385" customWidth="1"/>
    <col min="15885" max="16128" width="9" style="385"/>
    <col min="16129" max="16131" width="4.375" style="385" customWidth="1"/>
    <col min="16132" max="16132" width="11.625" style="385" customWidth="1"/>
    <col min="16133" max="16133" width="16.625" style="385" customWidth="1"/>
    <col min="16134" max="16134" width="10.125" style="385" customWidth="1"/>
    <col min="16135" max="16135" width="16.625" style="385" customWidth="1"/>
    <col min="16136" max="16136" width="10.125" style="385" customWidth="1"/>
    <col min="16137" max="16137" width="13.625" style="385" customWidth="1"/>
    <col min="16138" max="16139" width="9" style="385"/>
    <col min="16140" max="16140" width="12.625" style="385" customWidth="1"/>
    <col min="16141" max="16384" width="9" style="385"/>
  </cols>
  <sheetData>
    <row r="1" spans="1:13" ht="20.100000000000001" customHeight="1">
      <c r="A1" s="384"/>
      <c r="B1" s="384"/>
      <c r="C1" s="384"/>
    </row>
    <row r="2" spans="1:13" ht="20.100000000000001" customHeight="1" thickBot="1">
      <c r="A2" s="386" t="s">
        <v>446</v>
      </c>
      <c r="B2" s="384"/>
      <c r="C2" s="384"/>
      <c r="I2" s="387" t="str">
        <f>'Ⅲ-2-2-2'!M3</f>
        <v>令和６年度</v>
      </c>
    </row>
    <row r="3" spans="1:13" ht="36" customHeight="1" thickBot="1">
      <c r="A3" s="1237" t="s">
        <v>122</v>
      </c>
      <c r="B3" s="1238"/>
      <c r="C3" s="1239" t="s">
        <v>123</v>
      </c>
      <c r="D3" s="1240"/>
      <c r="E3" s="388" t="s">
        <v>447</v>
      </c>
      <c r="F3" s="388" t="s">
        <v>448</v>
      </c>
      <c r="G3" s="389" t="s">
        <v>449</v>
      </c>
      <c r="H3" s="388" t="s">
        <v>450</v>
      </c>
      <c r="I3" s="390" t="s">
        <v>451</v>
      </c>
    </row>
    <row r="4" spans="1:13" ht="18" customHeight="1">
      <c r="A4" s="1241" t="s">
        <v>124</v>
      </c>
      <c r="B4" s="1243" t="s">
        <v>422</v>
      </c>
      <c r="C4" s="391" t="s">
        <v>125</v>
      </c>
      <c r="D4" s="392" t="s">
        <v>452</v>
      </c>
      <c r="E4" s="81">
        <v>480341.91000000003</v>
      </c>
      <c r="F4" s="393">
        <v>5.45</v>
      </c>
      <c r="G4" s="81">
        <v>619084.79666666663</v>
      </c>
      <c r="H4" s="394">
        <v>0.8</v>
      </c>
      <c r="I4" s="395">
        <v>15.5</v>
      </c>
      <c r="L4" s="82"/>
      <c r="M4" s="396"/>
    </row>
    <row r="5" spans="1:13" ht="18" customHeight="1">
      <c r="A5" s="1241"/>
      <c r="B5" s="1243"/>
      <c r="C5" s="397" t="s">
        <v>126</v>
      </c>
      <c r="D5" s="398" t="s">
        <v>453</v>
      </c>
      <c r="E5" s="81">
        <v>77815.58</v>
      </c>
      <c r="F5" s="399">
        <v>0.88</v>
      </c>
      <c r="G5" s="81">
        <v>41762.368333333332</v>
      </c>
      <c r="H5" s="400">
        <v>1.9</v>
      </c>
      <c r="I5" s="401">
        <v>6.4</v>
      </c>
      <c r="L5" s="82"/>
      <c r="M5" s="396"/>
    </row>
    <row r="6" spans="1:13" ht="18" customHeight="1">
      <c r="A6" s="1241"/>
      <c r="B6" s="1243"/>
      <c r="C6" s="1223" t="s">
        <v>454</v>
      </c>
      <c r="D6" s="1224"/>
      <c r="E6" s="81">
        <v>290932.43200000003</v>
      </c>
      <c r="F6" s="399">
        <v>3.3</v>
      </c>
      <c r="G6" s="81">
        <v>44723.263083333331</v>
      </c>
      <c r="H6" s="400">
        <v>6.5</v>
      </c>
      <c r="I6" s="401">
        <v>1.8</v>
      </c>
      <c r="L6" s="82"/>
      <c r="M6" s="396"/>
    </row>
    <row r="7" spans="1:13" ht="18" customHeight="1">
      <c r="A7" s="1241"/>
      <c r="B7" s="1243"/>
      <c r="C7" s="1223" t="s">
        <v>455</v>
      </c>
      <c r="D7" s="1224"/>
      <c r="E7" s="81">
        <v>1917306.3360000001</v>
      </c>
      <c r="F7" s="399">
        <v>21.74</v>
      </c>
      <c r="G7" s="81">
        <v>465401.37691666669</v>
      </c>
      <c r="H7" s="400">
        <v>4.0999999999999996</v>
      </c>
      <c r="I7" s="401">
        <v>2.9</v>
      </c>
      <c r="L7" s="82"/>
      <c r="M7" s="396"/>
    </row>
    <row r="8" spans="1:13" ht="18" customHeight="1">
      <c r="A8" s="1241"/>
      <c r="B8" s="1243"/>
      <c r="C8" s="1223" t="s">
        <v>456</v>
      </c>
      <c r="D8" s="1224"/>
      <c r="E8" s="81">
        <v>55780.800000000003</v>
      </c>
      <c r="F8" s="399">
        <v>0.63</v>
      </c>
      <c r="G8" s="81">
        <v>12686.541666666666</v>
      </c>
      <c r="H8" s="400">
        <v>4.4000000000000004</v>
      </c>
      <c r="I8" s="401">
        <v>2.7</v>
      </c>
      <c r="L8" s="82"/>
      <c r="M8" s="396"/>
    </row>
    <row r="9" spans="1:13" ht="18" customHeight="1">
      <c r="A9" s="1241"/>
      <c r="B9" s="1243"/>
      <c r="C9" s="1223" t="s">
        <v>457</v>
      </c>
      <c r="D9" s="1224"/>
      <c r="E9" s="81">
        <v>711317.5575</v>
      </c>
      <c r="F9" s="399">
        <v>8.07</v>
      </c>
      <c r="G9" s="81">
        <v>114344.56916666667</v>
      </c>
      <c r="H9" s="400">
        <v>6.2</v>
      </c>
      <c r="I9" s="401">
        <v>1.9</v>
      </c>
      <c r="L9" s="82"/>
      <c r="M9" s="396"/>
    </row>
    <row r="10" spans="1:13" ht="18" customHeight="1">
      <c r="A10" s="1241"/>
      <c r="B10" s="1243"/>
      <c r="C10" s="1223" t="s">
        <v>458</v>
      </c>
      <c r="D10" s="1224"/>
      <c r="E10" s="81">
        <v>1072081.53</v>
      </c>
      <c r="F10" s="399">
        <v>12.16</v>
      </c>
      <c r="G10" s="81">
        <v>90949.329166666677</v>
      </c>
      <c r="H10" s="400">
        <v>11.8</v>
      </c>
      <c r="I10" s="401">
        <v>1</v>
      </c>
      <c r="L10" s="82"/>
      <c r="M10" s="396"/>
    </row>
    <row r="11" spans="1:13" ht="18" customHeight="1">
      <c r="A11" s="1241"/>
      <c r="B11" s="1243"/>
      <c r="C11" s="1223" t="s">
        <v>459</v>
      </c>
      <c r="D11" s="1224"/>
      <c r="E11" s="81">
        <v>32045.8</v>
      </c>
      <c r="F11" s="399">
        <v>0.36</v>
      </c>
      <c r="G11" s="81">
        <v>9431.1889166666679</v>
      </c>
      <c r="H11" s="400">
        <v>3.4</v>
      </c>
      <c r="I11" s="401">
        <v>3.5</v>
      </c>
      <c r="L11" s="82"/>
      <c r="M11" s="396"/>
    </row>
    <row r="12" spans="1:13" ht="18" customHeight="1">
      <c r="A12" s="1241"/>
      <c r="B12" s="1243"/>
      <c r="C12" s="1223" t="s">
        <v>460</v>
      </c>
      <c r="D12" s="1224"/>
      <c r="E12" s="81">
        <v>1959431.6</v>
      </c>
      <c r="F12" s="399">
        <v>22.22</v>
      </c>
      <c r="G12" s="81">
        <v>113580.40300000001</v>
      </c>
      <c r="H12" s="400">
        <v>17.3</v>
      </c>
      <c r="I12" s="401">
        <v>0.7</v>
      </c>
      <c r="L12" s="82"/>
      <c r="M12" s="396"/>
    </row>
    <row r="13" spans="1:13" ht="18" customHeight="1">
      <c r="A13" s="1241"/>
      <c r="B13" s="1243"/>
      <c r="C13" s="1223" t="s">
        <v>461</v>
      </c>
      <c r="D13" s="1224"/>
      <c r="E13" s="81">
        <v>1142208.0919999999</v>
      </c>
      <c r="F13" s="399">
        <v>12.95</v>
      </c>
      <c r="G13" s="81">
        <v>200725.17633333334</v>
      </c>
      <c r="H13" s="400">
        <v>5.7</v>
      </c>
      <c r="I13" s="401">
        <v>2.1</v>
      </c>
      <c r="L13" s="82"/>
      <c r="M13" s="396"/>
    </row>
    <row r="14" spans="1:13" ht="18" customHeight="1" thickBot="1">
      <c r="A14" s="1241"/>
      <c r="B14" s="1243"/>
      <c r="C14" s="1228" t="s">
        <v>462</v>
      </c>
      <c r="D14" s="1208"/>
      <c r="E14" s="83">
        <v>1078092.0559999999</v>
      </c>
      <c r="F14" s="402">
        <v>12.23</v>
      </c>
      <c r="G14" s="83">
        <v>193101.42533333332</v>
      </c>
      <c r="H14" s="403">
        <v>5.6</v>
      </c>
      <c r="I14" s="404">
        <v>2.1</v>
      </c>
      <c r="L14" s="82"/>
      <c r="M14" s="396"/>
    </row>
    <row r="15" spans="1:13" ht="18" customHeight="1" thickTop="1">
      <c r="A15" s="1241"/>
      <c r="B15" s="1244"/>
      <c r="C15" s="1229" t="s">
        <v>127</v>
      </c>
      <c r="D15" s="1230"/>
      <c r="E15" s="84">
        <v>8817353.693500001</v>
      </c>
      <c r="F15" s="405">
        <v>99.99</v>
      </c>
      <c r="G15" s="84">
        <v>1905790.438583333</v>
      </c>
      <c r="H15" s="406">
        <v>4.5999999999999996</v>
      </c>
      <c r="I15" s="407">
        <v>2.6</v>
      </c>
      <c r="L15" s="82"/>
    </row>
    <row r="16" spans="1:13" ht="18" customHeight="1">
      <c r="A16" s="1241"/>
      <c r="B16" s="1232" t="s">
        <v>463</v>
      </c>
      <c r="C16" s="1221" t="s">
        <v>464</v>
      </c>
      <c r="D16" s="1222"/>
      <c r="E16" s="81">
        <v>84435</v>
      </c>
      <c r="F16" s="393">
        <v>13.04</v>
      </c>
      <c r="G16" s="81">
        <v>229.83333333333334</v>
      </c>
      <c r="H16" s="394">
        <v>367.4</v>
      </c>
      <c r="I16" s="395">
        <v>0</v>
      </c>
    </row>
    <row r="17" spans="1:9" ht="18" customHeight="1">
      <c r="A17" s="1241"/>
      <c r="B17" s="1233"/>
      <c r="C17" s="1235" t="s">
        <v>128</v>
      </c>
      <c r="D17" s="1236"/>
      <c r="E17" s="81">
        <v>180</v>
      </c>
      <c r="F17" s="393">
        <v>0.03</v>
      </c>
      <c r="G17" s="81">
        <v>113.25</v>
      </c>
      <c r="H17" s="400">
        <v>1.6</v>
      </c>
      <c r="I17" s="401">
        <v>7.6</v>
      </c>
    </row>
    <row r="18" spans="1:9" ht="18" customHeight="1">
      <c r="A18" s="1241"/>
      <c r="B18" s="1233"/>
      <c r="C18" s="1223" t="s">
        <v>457</v>
      </c>
      <c r="D18" s="1224"/>
      <c r="E18" s="85">
        <v>6591</v>
      </c>
      <c r="F18" s="399">
        <v>1.02</v>
      </c>
      <c r="G18" s="81">
        <v>479.41666666666669</v>
      </c>
      <c r="H18" s="400">
        <v>13.7</v>
      </c>
      <c r="I18" s="401">
        <v>0.9</v>
      </c>
    </row>
    <row r="19" spans="1:9" ht="18" customHeight="1" thickBot="1">
      <c r="A19" s="1241"/>
      <c r="B19" s="1233"/>
      <c r="C19" s="1228" t="s">
        <v>462</v>
      </c>
      <c r="D19" s="1208"/>
      <c r="E19" s="83">
        <v>556089</v>
      </c>
      <c r="F19" s="402">
        <v>85.91</v>
      </c>
      <c r="G19" s="83">
        <v>97021.833333333328</v>
      </c>
      <c r="H19" s="403">
        <v>5.7</v>
      </c>
      <c r="I19" s="404">
        <v>0</v>
      </c>
    </row>
    <row r="20" spans="1:9" ht="18" customHeight="1" thickTop="1">
      <c r="A20" s="1241"/>
      <c r="B20" s="1234"/>
      <c r="C20" s="408" t="s">
        <v>127</v>
      </c>
      <c r="D20" s="409"/>
      <c r="E20" s="84">
        <v>647295</v>
      </c>
      <c r="F20" s="405">
        <v>100</v>
      </c>
      <c r="G20" s="84">
        <v>97844.333333333328</v>
      </c>
      <c r="H20" s="406">
        <v>6.6</v>
      </c>
      <c r="I20" s="407">
        <v>1.8</v>
      </c>
    </row>
    <row r="21" spans="1:9" ht="18" customHeight="1">
      <c r="A21" s="1241"/>
      <c r="B21" s="1225" t="s">
        <v>129</v>
      </c>
      <c r="C21" s="391" t="s">
        <v>125</v>
      </c>
      <c r="D21" s="392" t="s">
        <v>452</v>
      </c>
      <c r="E21" s="81">
        <v>190681</v>
      </c>
      <c r="F21" s="393">
        <v>9.16</v>
      </c>
      <c r="G21" s="81">
        <v>33661.5</v>
      </c>
      <c r="H21" s="394">
        <v>5.7</v>
      </c>
      <c r="I21" s="395">
        <v>2.1</v>
      </c>
    </row>
    <row r="22" spans="1:9" ht="18" customHeight="1">
      <c r="A22" s="1241"/>
      <c r="B22" s="1226"/>
      <c r="C22" s="397" t="s">
        <v>126</v>
      </c>
      <c r="D22" s="398" t="s">
        <v>453</v>
      </c>
      <c r="E22" s="81">
        <v>1493551</v>
      </c>
      <c r="F22" s="399">
        <v>71.77</v>
      </c>
      <c r="G22" s="81">
        <v>142779.91666666666</v>
      </c>
      <c r="H22" s="400">
        <v>10.5</v>
      </c>
      <c r="I22" s="395">
        <v>1.1000000000000001</v>
      </c>
    </row>
    <row r="23" spans="1:9" ht="18" customHeight="1" thickBot="1">
      <c r="A23" s="1241"/>
      <c r="B23" s="1226"/>
      <c r="C23" s="1228" t="s">
        <v>462</v>
      </c>
      <c r="D23" s="1208"/>
      <c r="E23" s="83">
        <v>396936.78599999996</v>
      </c>
      <c r="F23" s="402">
        <v>19.07</v>
      </c>
      <c r="G23" s="83">
        <v>49793.531916666667</v>
      </c>
      <c r="H23" s="403">
        <v>8</v>
      </c>
      <c r="I23" s="404">
        <v>1.5</v>
      </c>
    </row>
    <row r="24" spans="1:9" ht="18" customHeight="1" thickTop="1">
      <c r="A24" s="1241"/>
      <c r="B24" s="1227"/>
      <c r="C24" s="1229" t="s">
        <v>127</v>
      </c>
      <c r="D24" s="1230"/>
      <c r="E24" s="84">
        <v>2081168.7859999998</v>
      </c>
      <c r="F24" s="405">
        <v>100</v>
      </c>
      <c r="G24" s="84">
        <v>226234.94858333332</v>
      </c>
      <c r="H24" s="406">
        <v>9.1999999999999993</v>
      </c>
      <c r="I24" s="407">
        <v>1.3</v>
      </c>
    </row>
    <row r="25" spans="1:9" ht="18" customHeight="1">
      <c r="A25" s="1241"/>
      <c r="B25" s="1226" t="s">
        <v>130</v>
      </c>
      <c r="C25" s="1223" t="s">
        <v>131</v>
      </c>
      <c r="D25" s="1224"/>
      <c r="E25" s="85">
        <v>160718.42654000001</v>
      </c>
      <c r="F25" s="410">
        <v>98.86</v>
      </c>
      <c r="G25" s="85">
        <v>83755.352967500003</v>
      </c>
      <c r="H25" s="400">
        <v>1.9</v>
      </c>
      <c r="I25" s="401">
        <v>6.3</v>
      </c>
    </row>
    <row r="26" spans="1:9" ht="18" customHeight="1">
      <c r="A26" s="1241"/>
      <c r="B26" s="1226"/>
      <c r="C26" s="1223" t="s">
        <v>459</v>
      </c>
      <c r="D26" s="1224"/>
      <c r="E26" s="85">
        <v>719.45</v>
      </c>
      <c r="F26" s="410">
        <v>0.44</v>
      </c>
      <c r="G26" s="85">
        <v>29.68416666666667</v>
      </c>
      <c r="H26" s="400">
        <v>24.2</v>
      </c>
      <c r="I26" s="401">
        <v>0.5</v>
      </c>
    </row>
    <row r="27" spans="1:9" ht="18" customHeight="1">
      <c r="A27" s="1241"/>
      <c r="B27" s="1226"/>
      <c r="C27" s="1223" t="s">
        <v>461</v>
      </c>
      <c r="D27" s="1224"/>
      <c r="E27" s="85">
        <v>1138</v>
      </c>
      <c r="F27" s="410">
        <v>0.7</v>
      </c>
      <c r="G27" s="85">
        <v>238.76666666666668</v>
      </c>
      <c r="H27" s="400">
        <v>4.8</v>
      </c>
      <c r="I27" s="401">
        <v>2.5</v>
      </c>
    </row>
    <row r="28" spans="1:9" ht="18" customHeight="1" thickBot="1">
      <c r="A28" s="1242"/>
      <c r="B28" s="1231"/>
      <c r="C28" s="1209" t="s">
        <v>127</v>
      </c>
      <c r="D28" s="1210"/>
      <c r="E28" s="86">
        <v>162575.87654000003</v>
      </c>
      <c r="F28" s="411">
        <v>100</v>
      </c>
      <c r="G28" s="86">
        <v>84023.803800833339</v>
      </c>
      <c r="H28" s="412">
        <v>1.9</v>
      </c>
      <c r="I28" s="413">
        <v>6.2</v>
      </c>
    </row>
    <row r="29" spans="1:9" ht="18" customHeight="1">
      <c r="A29" s="1215" t="s">
        <v>87</v>
      </c>
      <c r="B29" s="1216"/>
      <c r="C29" s="1221" t="s">
        <v>465</v>
      </c>
      <c r="D29" s="1222"/>
      <c r="E29" s="87">
        <v>977</v>
      </c>
      <c r="F29" s="414">
        <v>0.11</v>
      </c>
      <c r="G29" s="87">
        <v>270.41666666666669</v>
      </c>
      <c r="H29" s="394">
        <v>3.6</v>
      </c>
      <c r="I29" s="395">
        <v>3.3</v>
      </c>
    </row>
    <row r="30" spans="1:9" ht="18" customHeight="1">
      <c r="A30" s="1217"/>
      <c r="B30" s="1218"/>
      <c r="C30" s="1223" t="s">
        <v>466</v>
      </c>
      <c r="D30" s="1224"/>
      <c r="E30" s="81">
        <v>372596.92000000004</v>
      </c>
      <c r="F30" s="415">
        <v>40.49</v>
      </c>
      <c r="G30" s="81">
        <v>113861.18333333333</v>
      </c>
      <c r="H30" s="400">
        <v>3.3</v>
      </c>
      <c r="I30" s="401">
        <v>3.7</v>
      </c>
    </row>
    <row r="31" spans="1:9" ht="18" customHeight="1">
      <c r="A31" s="1217"/>
      <c r="B31" s="1218"/>
      <c r="C31" s="1223" t="s">
        <v>467</v>
      </c>
      <c r="D31" s="1224"/>
      <c r="E31" s="81">
        <v>17371</v>
      </c>
      <c r="F31" s="415">
        <v>1.89</v>
      </c>
      <c r="G31" s="81">
        <v>3228.5</v>
      </c>
      <c r="H31" s="400">
        <v>5.4</v>
      </c>
      <c r="I31" s="401">
        <v>2.2000000000000002</v>
      </c>
    </row>
    <row r="32" spans="1:9" ht="18" customHeight="1">
      <c r="A32" s="1217"/>
      <c r="B32" s="1218"/>
      <c r="C32" s="1223" t="s">
        <v>468</v>
      </c>
      <c r="D32" s="1224"/>
      <c r="E32" s="81">
        <v>25606.183000000001</v>
      </c>
      <c r="F32" s="415">
        <v>2.78</v>
      </c>
      <c r="G32" s="81">
        <v>3346.2656666666667</v>
      </c>
      <c r="H32" s="400">
        <v>7.7</v>
      </c>
      <c r="I32" s="401">
        <v>1.6</v>
      </c>
    </row>
    <row r="33" spans="1:9" ht="18" customHeight="1">
      <c r="A33" s="1217"/>
      <c r="B33" s="1218"/>
      <c r="C33" s="1223" t="s">
        <v>469</v>
      </c>
      <c r="D33" s="1224"/>
      <c r="E33" s="81">
        <v>106611.412</v>
      </c>
      <c r="F33" s="415">
        <v>11.59</v>
      </c>
      <c r="G33" s="81">
        <v>18772.972083333334</v>
      </c>
      <c r="H33" s="400">
        <v>5.7</v>
      </c>
      <c r="I33" s="401">
        <v>2.1</v>
      </c>
    </row>
    <row r="34" spans="1:9" ht="18" customHeight="1">
      <c r="A34" s="1217"/>
      <c r="B34" s="1218"/>
      <c r="C34" s="1223" t="s">
        <v>470</v>
      </c>
      <c r="D34" s="1224"/>
      <c r="E34" s="81">
        <v>88343.272999999986</v>
      </c>
      <c r="F34" s="415">
        <v>9.6</v>
      </c>
      <c r="G34" s="81">
        <v>9964.5744166666682</v>
      </c>
      <c r="H34" s="400">
        <v>8.9</v>
      </c>
      <c r="I34" s="401">
        <v>1.4</v>
      </c>
    </row>
    <row r="35" spans="1:9" ht="18" customHeight="1">
      <c r="A35" s="1217"/>
      <c r="B35" s="1218"/>
      <c r="C35" s="1223" t="s">
        <v>471</v>
      </c>
      <c r="D35" s="1224"/>
      <c r="E35" s="81">
        <v>28338.53</v>
      </c>
      <c r="F35" s="415">
        <v>3.08</v>
      </c>
      <c r="G35" s="81">
        <v>9174.1753333333327</v>
      </c>
      <c r="H35" s="400">
        <v>3.1</v>
      </c>
      <c r="I35" s="401">
        <v>3.9</v>
      </c>
    </row>
    <row r="36" spans="1:9" ht="18" customHeight="1">
      <c r="A36" s="1217"/>
      <c r="B36" s="1218"/>
      <c r="C36" s="1223" t="s">
        <v>472</v>
      </c>
      <c r="D36" s="1224"/>
      <c r="E36" s="81">
        <v>32537.919999999998</v>
      </c>
      <c r="F36" s="415">
        <v>3.54</v>
      </c>
      <c r="G36" s="81">
        <v>6202.9674999999997</v>
      </c>
      <c r="H36" s="400">
        <v>5.2</v>
      </c>
      <c r="I36" s="401">
        <v>2.2999999999999998</v>
      </c>
    </row>
    <row r="37" spans="1:9" ht="18" customHeight="1">
      <c r="A37" s="1217"/>
      <c r="B37" s="1218"/>
      <c r="C37" s="1223" t="s">
        <v>473</v>
      </c>
      <c r="D37" s="1224"/>
      <c r="E37" s="81">
        <v>200030.12299999999</v>
      </c>
      <c r="F37" s="415">
        <v>21.74</v>
      </c>
      <c r="G37" s="81">
        <v>23345.927666666666</v>
      </c>
      <c r="H37" s="400">
        <v>8.6</v>
      </c>
      <c r="I37" s="401">
        <v>1.4</v>
      </c>
    </row>
    <row r="38" spans="1:9" ht="18" customHeight="1" thickBot="1">
      <c r="A38" s="1217"/>
      <c r="B38" s="1218"/>
      <c r="C38" s="1207" t="s">
        <v>474</v>
      </c>
      <c r="D38" s="1208"/>
      <c r="E38" s="83">
        <v>47789.093999999997</v>
      </c>
      <c r="F38" s="416">
        <v>5.19</v>
      </c>
      <c r="G38" s="83">
        <v>4917.2583333333341</v>
      </c>
      <c r="H38" s="403">
        <v>9.6999999999999993</v>
      </c>
      <c r="I38" s="404">
        <v>1.2</v>
      </c>
    </row>
    <row r="39" spans="1:9" ht="18" customHeight="1" thickTop="1" thickBot="1">
      <c r="A39" s="1219"/>
      <c r="B39" s="1220"/>
      <c r="C39" s="1209" t="s">
        <v>127</v>
      </c>
      <c r="D39" s="1210"/>
      <c r="E39" s="88">
        <v>920201.45500000019</v>
      </c>
      <c r="F39" s="417">
        <v>100.00999999999999</v>
      </c>
      <c r="G39" s="88">
        <v>193084.24100000001</v>
      </c>
      <c r="H39" s="412">
        <v>4.8</v>
      </c>
      <c r="I39" s="413">
        <v>2.5</v>
      </c>
    </row>
    <row r="40" spans="1:9" ht="18" customHeight="1" thickBot="1">
      <c r="A40" s="1211" t="s">
        <v>68</v>
      </c>
      <c r="B40" s="1212"/>
      <c r="C40" s="1213" t="s">
        <v>132</v>
      </c>
      <c r="D40" s="1214"/>
      <c r="E40" s="89">
        <v>0</v>
      </c>
      <c r="F40" s="418">
        <v>0</v>
      </c>
      <c r="G40" s="89">
        <v>0</v>
      </c>
      <c r="H40" s="419" t="s">
        <v>133</v>
      </c>
      <c r="I40" s="420" t="s">
        <v>133</v>
      </c>
    </row>
    <row r="41" spans="1:9" ht="21" customHeight="1">
      <c r="A41" s="382" t="s">
        <v>687</v>
      </c>
    </row>
    <row r="42" spans="1:9" ht="17.100000000000001" customHeight="1">
      <c r="G42" s="421"/>
    </row>
  </sheetData>
  <mergeCells count="41">
    <mergeCell ref="A3:B3"/>
    <mergeCell ref="C3:D3"/>
    <mergeCell ref="A4:A28"/>
    <mergeCell ref="B4:B15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B16:B20"/>
    <mergeCell ref="C16:D16"/>
    <mergeCell ref="C17:D17"/>
    <mergeCell ref="C18:D18"/>
    <mergeCell ref="C19:D19"/>
    <mergeCell ref="B21:B24"/>
    <mergeCell ref="C23:D23"/>
    <mergeCell ref="C24:D24"/>
    <mergeCell ref="B25:B28"/>
    <mergeCell ref="C25:D25"/>
    <mergeCell ref="C26:D26"/>
    <mergeCell ref="C27:D27"/>
    <mergeCell ref="C28:D28"/>
    <mergeCell ref="C38:D38"/>
    <mergeCell ref="C39:D39"/>
    <mergeCell ref="A40:B40"/>
    <mergeCell ref="C40:D40"/>
    <mergeCell ref="A29:B39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F5811-0FC5-4C1D-80FD-72431643DE56}">
  <sheetPr>
    <tabColor rgb="FFFF99FF"/>
  </sheetPr>
  <dimension ref="A1:N50"/>
  <sheetViews>
    <sheetView view="pageBreakPreview" zoomScale="110" zoomScaleNormal="115" zoomScaleSheetLayoutView="110" workbookViewId="0">
      <selection activeCell="C51" sqref="C51"/>
    </sheetView>
  </sheetViews>
  <sheetFormatPr defaultRowHeight="18.95" customHeight="1"/>
  <cols>
    <col min="1" max="2" width="4.375" style="426" customWidth="1"/>
    <col min="3" max="3" width="15.625" style="426" customWidth="1"/>
    <col min="4" max="6" width="14.125" style="426" customWidth="1"/>
    <col min="7" max="7" width="14.625" style="426" customWidth="1"/>
    <col min="8" max="8" width="10.625" style="426" customWidth="1"/>
    <col min="9" max="10" width="9" style="426"/>
    <col min="11" max="11" width="10.5" style="426" bestFit="1" customWidth="1"/>
    <col min="12" max="12" width="9" style="426"/>
    <col min="13" max="13" width="9.625" style="426" bestFit="1" customWidth="1"/>
    <col min="14" max="256" width="9" style="426"/>
    <col min="257" max="258" width="4.375" style="426" customWidth="1"/>
    <col min="259" max="259" width="15.625" style="426" customWidth="1"/>
    <col min="260" max="262" width="14.125" style="426" customWidth="1"/>
    <col min="263" max="263" width="14.625" style="426" customWidth="1"/>
    <col min="264" max="264" width="10.625" style="426" customWidth="1"/>
    <col min="265" max="266" width="9" style="426"/>
    <col min="267" max="267" width="10.5" style="426" bestFit="1" customWidth="1"/>
    <col min="268" max="268" width="9" style="426"/>
    <col min="269" max="269" width="9.625" style="426" bestFit="1" customWidth="1"/>
    <col min="270" max="512" width="9" style="426"/>
    <col min="513" max="514" width="4.375" style="426" customWidth="1"/>
    <col min="515" max="515" width="15.625" style="426" customWidth="1"/>
    <col min="516" max="518" width="14.125" style="426" customWidth="1"/>
    <col min="519" max="519" width="14.625" style="426" customWidth="1"/>
    <col min="520" max="520" width="10.625" style="426" customWidth="1"/>
    <col min="521" max="522" width="9" style="426"/>
    <col min="523" max="523" width="10.5" style="426" bestFit="1" customWidth="1"/>
    <col min="524" max="524" width="9" style="426"/>
    <col min="525" max="525" width="9.625" style="426" bestFit="1" customWidth="1"/>
    <col min="526" max="768" width="9" style="426"/>
    <col min="769" max="770" width="4.375" style="426" customWidth="1"/>
    <col min="771" max="771" width="15.625" style="426" customWidth="1"/>
    <col min="772" max="774" width="14.125" style="426" customWidth="1"/>
    <col min="775" max="775" width="14.625" style="426" customWidth="1"/>
    <col min="776" max="776" width="10.625" style="426" customWidth="1"/>
    <col min="777" max="778" width="9" style="426"/>
    <col min="779" max="779" width="10.5" style="426" bestFit="1" customWidth="1"/>
    <col min="780" max="780" width="9" style="426"/>
    <col min="781" max="781" width="9.625" style="426" bestFit="1" customWidth="1"/>
    <col min="782" max="1024" width="9" style="426"/>
    <col min="1025" max="1026" width="4.375" style="426" customWidth="1"/>
    <col min="1027" max="1027" width="15.625" style="426" customWidth="1"/>
    <col min="1028" max="1030" width="14.125" style="426" customWidth="1"/>
    <col min="1031" max="1031" width="14.625" style="426" customWidth="1"/>
    <col min="1032" max="1032" width="10.625" style="426" customWidth="1"/>
    <col min="1033" max="1034" width="9" style="426"/>
    <col min="1035" max="1035" width="10.5" style="426" bestFit="1" customWidth="1"/>
    <col min="1036" max="1036" width="9" style="426"/>
    <col min="1037" max="1037" width="9.625" style="426" bestFit="1" customWidth="1"/>
    <col min="1038" max="1280" width="9" style="426"/>
    <col min="1281" max="1282" width="4.375" style="426" customWidth="1"/>
    <col min="1283" max="1283" width="15.625" style="426" customWidth="1"/>
    <col min="1284" max="1286" width="14.125" style="426" customWidth="1"/>
    <col min="1287" max="1287" width="14.625" style="426" customWidth="1"/>
    <col min="1288" max="1288" width="10.625" style="426" customWidth="1"/>
    <col min="1289" max="1290" width="9" style="426"/>
    <col min="1291" max="1291" width="10.5" style="426" bestFit="1" customWidth="1"/>
    <col min="1292" max="1292" width="9" style="426"/>
    <col min="1293" max="1293" width="9.625" style="426" bestFit="1" customWidth="1"/>
    <col min="1294" max="1536" width="9" style="426"/>
    <col min="1537" max="1538" width="4.375" style="426" customWidth="1"/>
    <col min="1539" max="1539" width="15.625" style="426" customWidth="1"/>
    <col min="1540" max="1542" width="14.125" style="426" customWidth="1"/>
    <col min="1543" max="1543" width="14.625" style="426" customWidth="1"/>
    <col min="1544" max="1544" width="10.625" style="426" customWidth="1"/>
    <col min="1545" max="1546" width="9" style="426"/>
    <col min="1547" max="1547" width="10.5" style="426" bestFit="1" customWidth="1"/>
    <col min="1548" max="1548" width="9" style="426"/>
    <col min="1549" max="1549" width="9.625" style="426" bestFit="1" customWidth="1"/>
    <col min="1550" max="1792" width="9" style="426"/>
    <col min="1793" max="1794" width="4.375" style="426" customWidth="1"/>
    <col min="1795" max="1795" width="15.625" style="426" customWidth="1"/>
    <col min="1796" max="1798" width="14.125" style="426" customWidth="1"/>
    <col min="1799" max="1799" width="14.625" style="426" customWidth="1"/>
    <col min="1800" max="1800" width="10.625" style="426" customWidth="1"/>
    <col min="1801" max="1802" width="9" style="426"/>
    <col min="1803" max="1803" width="10.5" style="426" bestFit="1" customWidth="1"/>
    <col min="1804" max="1804" width="9" style="426"/>
    <col min="1805" max="1805" width="9.625" style="426" bestFit="1" customWidth="1"/>
    <col min="1806" max="2048" width="9" style="426"/>
    <col min="2049" max="2050" width="4.375" style="426" customWidth="1"/>
    <col min="2051" max="2051" width="15.625" style="426" customWidth="1"/>
    <col min="2052" max="2054" width="14.125" style="426" customWidth="1"/>
    <col min="2055" max="2055" width="14.625" style="426" customWidth="1"/>
    <col min="2056" max="2056" width="10.625" style="426" customWidth="1"/>
    <col min="2057" max="2058" width="9" style="426"/>
    <col min="2059" max="2059" width="10.5" style="426" bestFit="1" customWidth="1"/>
    <col min="2060" max="2060" width="9" style="426"/>
    <col min="2061" max="2061" width="9.625" style="426" bestFit="1" customWidth="1"/>
    <col min="2062" max="2304" width="9" style="426"/>
    <col min="2305" max="2306" width="4.375" style="426" customWidth="1"/>
    <col min="2307" max="2307" width="15.625" style="426" customWidth="1"/>
    <col min="2308" max="2310" width="14.125" style="426" customWidth="1"/>
    <col min="2311" max="2311" width="14.625" style="426" customWidth="1"/>
    <col min="2312" max="2312" width="10.625" style="426" customWidth="1"/>
    <col min="2313" max="2314" width="9" style="426"/>
    <col min="2315" max="2315" width="10.5" style="426" bestFit="1" customWidth="1"/>
    <col min="2316" max="2316" width="9" style="426"/>
    <col min="2317" max="2317" width="9.625" style="426" bestFit="1" customWidth="1"/>
    <col min="2318" max="2560" width="9" style="426"/>
    <col min="2561" max="2562" width="4.375" style="426" customWidth="1"/>
    <col min="2563" max="2563" width="15.625" style="426" customWidth="1"/>
    <col min="2564" max="2566" width="14.125" style="426" customWidth="1"/>
    <col min="2567" max="2567" width="14.625" style="426" customWidth="1"/>
    <col min="2568" max="2568" width="10.625" style="426" customWidth="1"/>
    <col min="2569" max="2570" width="9" style="426"/>
    <col min="2571" max="2571" width="10.5" style="426" bestFit="1" customWidth="1"/>
    <col min="2572" max="2572" width="9" style="426"/>
    <col min="2573" max="2573" width="9.625" style="426" bestFit="1" customWidth="1"/>
    <col min="2574" max="2816" width="9" style="426"/>
    <col min="2817" max="2818" width="4.375" style="426" customWidth="1"/>
    <col min="2819" max="2819" width="15.625" style="426" customWidth="1"/>
    <col min="2820" max="2822" width="14.125" style="426" customWidth="1"/>
    <col min="2823" max="2823" width="14.625" style="426" customWidth="1"/>
    <col min="2824" max="2824" width="10.625" style="426" customWidth="1"/>
    <col min="2825" max="2826" width="9" style="426"/>
    <col min="2827" max="2827" width="10.5" style="426" bestFit="1" customWidth="1"/>
    <col min="2828" max="2828" width="9" style="426"/>
    <col min="2829" max="2829" width="9.625" style="426" bestFit="1" customWidth="1"/>
    <col min="2830" max="3072" width="9" style="426"/>
    <col min="3073" max="3074" width="4.375" style="426" customWidth="1"/>
    <col min="3075" max="3075" width="15.625" style="426" customWidth="1"/>
    <col min="3076" max="3078" width="14.125" style="426" customWidth="1"/>
    <col min="3079" max="3079" width="14.625" style="426" customWidth="1"/>
    <col min="3080" max="3080" width="10.625" style="426" customWidth="1"/>
    <col min="3081" max="3082" width="9" style="426"/>
    <col min="3083" max="3083" width="10.5" style="426" bestFit="1" customWidth="1"/>
    <col min="3084" max="3084" width="9" style="426"/>
    <col min="3085" max="3085" width="9.625" style="426" bestFit="1" customWidth="1"/>
    <col min="3086" max="3328" width="9" style="426"/>
    <col min="3329" max="3330" width="4.375" style="426" customWidth="1"/>
    <col min="3331" max="3331" width="15.625" style="426" customWidth="1"/>
    <col min="3332" max="3334" width="14.125" style="426" customWidth="1"/>
    <col min="3335" max="3335" width="14.625" style="426" customWidth="1"/>
    <col min="3336" max="3336" width="10.625" style="426" customWidth="1"/>
    <col min="3337" max="3338" width="9" style="426"/>
    <col min="3339" max="3339" width="10.5" style="426" bestFit="1" customWidth="1"/>
    <col min="3340" max="3340" width="9" style="426"/>
    <col min="3341" max="3341" width="9.625" style="426" bestFit="1" customWidth="1"/>
    <col min="3342" max="3584" width="9" style="426"/>
    <col min="3585" max="3586" width="4.375" style="426" customWidth="1"/>
    <col min="3587" max="3587" width="15.625" style="426" customWidth="1"/>
    <col min="3588" max="3590" width="14.125" style="426" customWidth="1"/>
    <col min="3591" max="3591" width="14.625" style="426" customWidth="1"/>
    <col min="3592" max="3592" width="10.625" style="426" customWidth="1"/>
    <col min="3593" max="3594" width="9" style="426"/>
    <col min="3595" max="3595" width="10.5" style="426" bestFit="1" customWidth="1"/>
    <col min="3596" max="3596" width="9" style="426"/>
    <col min="3597" max="3597" width="9.625" style="426" bestFit="1" customWidth="1"/>
    <col min="3598" max="3840" width="9" style="426"/>
    <col min="3841" max="3842" width="4.375" style="426" customWidth="1"/>
    <col min="3843" max="3843" width="15.625" style="426" customWidth="1"/>
    <col min="3844" max="3846" width="14.125" style="426" customWidth="1"/>
    <col min="3847" max="3847" width="14.625" style="426" customWidth="1"/>
    <col min="3848" max="3848" width="10.625" style="426" customWidth="1"/>
    <col min="3849" max="3850" width="9" style="426"/>
    <col min="3851" max="3851" width="10.5" style="426" bestFit="1" customWidth="1"/>
    <col min="3852" max="3852" width="9" style="426"/>
    <col min="3853" max="3853" width="9.625" style="426" bestFit="1" customWidth="1"/>
    <col min="3854" max="4096" width="9" style="426"/>
    <col min="4097" max="4098" width="4.375" style="426" customWidth="1"/>
    <col min="4099" max="4099" width="15.625" style="426" customWidth="1"/>
    <col min="4100" max="4102" width="14.125" style="426" customWidth="1"/>
    <col min="4103" max="4103" width="14.625" style="426" customWidth="1"/>
    <col min="4104" max="4104" width="10.625" style="426" customWidth="1"/>
    <col min="4105" max="4106" width="9" style="426"/>
    <col min="4107" max="4107" width="10.5" style="426" bestFit="1" customWidth="1"/>
    <col min="4108" max="4108" width="9" style="426"/>
    <col min="4109" max="4109" width="9.625" style="426" bestFit="1" customWidth="1"/>
    <col min="4110" max="4352" width="9" style="426"/>
    <col min="4353" max="4354" width="4.375" style="426" customWidth="1"/>
    <col min="4355" max="4355" width="15.625" style="426" customWidth="1"/>
    <col min="4356" max="4358" width="14.125" style="426" customWidth="1"/>
    <col min="4359" max="4359" width="14.625" style="426" customWidth="1"/>
    <col min="4360" max="4360" width="10.625" style="426" customWidth="1"/>
    <col min="4361" max="4362" width="9" style="426"/>
    <col min="4363" max="4363" width="10.5" style="426" bestFit="1" customWidth="1"/>
    <col min="4364" max="4364" width="9" style="426"/>
    <col min="4365" max="4365" width="9.625" style="426" bestFit="1" customWidth="1"/>
    <col min="4366" max="4608" width="9" style="426"/>
    <col min="4609" max="4610" width="4.375" style="426" customWidth="1"/>
    <col min="4611" max="4611" width="15.625" style="426" customWidth="1"/>
    <col min="4612" max="4614" width="14.125" style="426" customWidth="1"/>
    <col min="4615" max="4615" width="14.625" style="426" customWidth="1"/>
    <col min="4616" max="4616" width="10.625" style="426" customWidth="1"/>
    <col min="4617" max="4618" width="9" style="426"/>
    <col min="4619" max="4619" width="10.5" style="426" bestFit="1" customWidth="1"/>
    <col min="4620" max="4620" width="9" style="426"/>
    <col min="4621" max="4621" width="9.625" style="426" bestFit="1" customWidth="1"/>
    <col min="4622" max="4864" width="9" style="426"/>
    <col min="4865" max="4866" width="4.375" style="426" customWidth="1"/>
    <col min="4867" max="4867" width="15.625" style="426" customWidth="1"/>
    <col min="4868" max="4870" width="14.125" style="426" customWidth="1"/>
    <col min="4871" max="4871" width="14.625" style="426" customWidth="1"/>
    <col min="4872" max="4872" width="10.625" style="426" customWidth="1"/>
    <col min="4873" max="4874" width="9" style="426"/>
    <col min="4875" max="4875" width="10.5" style="426" bestFit="1" customWidth="1"/>
    <col min="4876" max="4876" width="9" style="426"/>
    <col min="4877" max="4877" width="9.625" style="426" bestFit="1" customWidth="1"/>
    <col min="4878" max="5120" width="9" style="426"/>
    <col min="5121" max="5122" width="4.375" style="426" customWidth="1"/>
    <col min="5123" max="5123" width="15.625" style="426" customWidth="1"/>
    <col min="5124" max="5126" width="14.125" style="426" customWidth="1"/>
    <col min="5127" max="5127" width="14.625" style="426" customWidth="1"/>
    <col min="5128" max="5128" width="10.625" style="426" customWidth="1"/>
    <col min="5129" max="5130" width="9" style="426"/>
    <col min="5131" max="5131" width="10.5" style="426" bestFit="1" customWidth="1"/>
    <col min="5132" max="5132" width="9" style="426"/>
    <col min="5133" max="5133" width="9.625" style="426" bestFit="1" customWidth="1"/>
    <col min="5134" max="5376" width="9" style="426"/>
    <col min="5377" max="5378" width="4.375" style="426" customWidth="1"/>
    <col min="5379" max="5379" width="15.625" style="426" customWidth="1"/>
    <col min="5380" max="5382" width="14.125" style="426" customWidth="1"/>
    <col min="5383" max="5383" width="14.625" style="426" customWidth="1"/>
    <col min="5384" max="5384" width="10.625" style="426" customWidth="1"/>
    <col min="5385" max="5386" width="9" style="426"/>
    <col min="5387" max="5387" width="10.5" style="426" bestFit="1" customWidth="1"/>
    <col min="5388" max="5388" width="9" style="426"/>
    <col min="5389" max="5389" width="9.625" style="426" bestFit="1" customWidth="1"/>
    <col min="5390" max="5632" width="9" style="426"/>
    <col min="5633" max="5634" width="4.375" style="426" customWidth="1"/>
    <col min="5635" max="5635" width="15.625" style="426" customWidth="1"/>
    <col min="5636" max="5638" width="14.125" style="426" customWidth="1"/>
    <col min="5639" max="5639" width="14.625" style="426" customWidth="1"/>
    <col min="5640" max="5640" width="10.625" style="426" customWidth="1"/>
    <col min="5641" max="5642" width="9" style="426"/>
    <col min="5643" max="5643" width="10.5" style="426" bestFit="1" customWidth="1"/>
    <col min="5644" max="5644" width="9" style="426"/>
    <col min="5645" max="5645" width="9.625" style="426" bestFit="1" customWidth="1"/>
    <col min="5646" max="5888" width="9" style="426"/>
    <col min="5889" max="5890" width="4.375" style="426" customWidth="1"/>
    <col min="5891" max="5891" width="15.625" style="426" customWidth="1"/>
    <col min="5892" max="5894" width="14.125" style="426" customWidth="1"/>
    <col min="5895" max="5895" width="14.625" style="426" customWidth="1"/>
    <col min="5896" max="5896" width="10.625" style="426" customWidth="1"/>
    <col min="5897" max="5898" width="9" style="426"/>
    <col min="5899" max="5899" width="10.5" style="426" bestFit="1" customWidth="1"/>
    <col min="5900" max="5900" width="9" style="426"/>
    <col min="5901" max="5901" width="9.625" style="426" bestFit="1" customWidth="1"/>
    <col min="5902" max="6144" width="9" style="426"/>
    <col min="6145" max="6146" width="4.375" style="426" customWidth="1"/>
    <col min="6147" max="6147" width="15.625" style="426" customWidth="1"/>
    <col min="6148" max="6150" width="14.125" style="426" customWidth="1"/>
    <col min="6151" max="6151" width="14.625" style="426" customWidth="1"/>
    <col min="6152" max="6152" width="10.625" style="426" customWidth="1"/>
    <col min="6153" max="6154" width="9" style="426"/>
    <col min="6155" max="6155" width="10.5" style="426" bestFit="1" customWidth="1"/>
    <col min="6156" max="6156" width="9" style="426"/>
    <col min="6157" max="6157" width="9.625" style="426" bestFit="1" customWidth="1"/>
    <col min="6158" max="6400" width="9" style="426"/>
    <col min="6401" max="6402" width="4.375" style="426" customWidth="1"/>
    <col min="6403" max="6403" width="15.625" style="426" customWidth="1"/>
    <col min="6404" max="6406" width="14.125" style="426" customWidth="1"/>
    <col min="6407" max="6407" width="14.625" style="426" customWidth="1"/>
    <col min="6408" max="6408" width="10.625" style="426" customWidth="1"/>
    <col min="6409" max="6410" width="9" style="426"/>
    <col min="6411" max="6411" width="10.5" style="426" bestFit="1" customWidth="1"/>
    <col min="6412" max="6412" width="9" style="426"/>
    <col min="6413" max="6413" width="9.625" style="426" bestFit="1" customWidth="1"/>
    <col min="6414" max="6656" width="9" style="426"/>
    <col min="6657" max="6658" width="4.375" style="426" customWidth="1"/>
    <col min="6659" max="6659" width="15.625" style="426" customWidth="1"/>
    <col min="6660" max="6662" width="14.125" style="426" customWidth="1"/>
    <col min="6663" max="6663" width="14.625" style="426" customWidth="1"/>
    <col min="6664" max="6664" width="10.625" style="426" customWidth="1"/>
    <col min="6665" max="6666" width="9" style="426"/>
    <col min="6667" max="6667" width="10.5" style="426" bestFit="1" customWidth="1"/>
    <col min="6668" max="6668" width="9" style="426"/>
    <col min="6669" max="6669" width="9.625" style="426" bestFit="1" customWidth="1"/>
    <col min="6670" max="6912" width="9" style="426"/>
    <col min="6913" max="6914" width="4.375" style="426" customWidth="1"/>
    <col min="6915" max="6915" width="15.625" style="426" customWidth="1"/>
    <col min="6916" max="6918" width="14.125" style="426" customWidth="1"/>
    <col min="6919" max="6919" width="14.625" style="426" customWidth="1"/>
    <col min="6920" max="6920" width="10.625" style="426" customWidth="1"/>
    <col min="6921" max="6922" width="9" style="426"/>
    <col min="6923" max="6923" width="10.5" style="426" bestFit="1" customWidth="1"/>
    <col min="6924" max="6924" width="9" style="426"/>
    <col min="6925" max="6925" width="9.625" style="426" bestFit="1" customWidth="1"/>
    <col min="6926" max="7168" width="9" style="426"/>
    <col min="7169" max="7170" width="4.375" style="426" customWidth="1"/>
    <col min="7171" max="7171" width="15.625" style="426" customWidth="1"/>
    <col min="7172" max="7174" width="14.125" style="426" customWidth="1"/>
    <col min="7175" max="7175" width="14.625" style="426" customWidth="1"/>
    <col min="7176" max="7176" width="10.625" style="426" customWidth="1"/>
    <col min="7177" max="7178" width="9" style="426"/>
    <col min="7179" max="7179" width="10.5" style="426" bestFit="1" customWidth="1"/>
    <col min="7180" max="7180" width="9" style="426"/>
    <col min="7181" max="7181" width="9.625" style="426" bestFit="1" customWidth="1"/>
    <col min="7182" max="7424" width="9" style="426"/>
    <col min="7425" max="7426" width="4.375" style="426" customWidth="1"/>
    <col min="7427" max="7427" width="15.625" style="426" customWidth="1"/>
    <col min="7428" max="7430" width="14.125" style="426" customWidth="1"/>
    <col min="7431" max="7431" width="14.625" style="426" customWidth="1"/>
    <col min="7432" max="7432" width="10.625" style="426" customWidth="1"/>
    <col min="7433" max="7434" width="9" style="426"/>
    <col min="7435" max="7435" width="10.5" style="426" bestFit="1" customWidth="1"/>
    <col min="7436" max="7436" width="9" style="426"/>
    <col min="7437" max="7437" width="9.625" style="426" bestFit="1" customWidth="1"/>
    <col min="7438" max="7680" width="9" style="426"/>
    <col min="7681" max="7682" width="4.375" style="426" customWidth="1"/>
    <col min="7683" max="7683" width="15.625" style="426" customWidth="1"/>
    <col min="7684" max="7686" width="14.125" style="426" customWidth="1"/>
    <col min="7687" max="7687" width="14.625" style="426" customWidth="1"/>
    <col min="7688" max="7688" width="10.625" style="426" customWidth="1"/>
    <col min="7689" max="7690" width="9" style="426"/>
    <col min="7691" max="7691" width="10.5" style="426" bestFit="1" customWidth="1"/>
    <col min="7692" max="7692" width="9" style="426"/>
    <col min="7693" max="7693" width="9.625" style="426" bestFit="1" customWidth="1"/>
    <col min="7694" max="7936" width="9" style="426"/>
    <col min="7937" max="7938" width="4.375" style="426" customWidth="1"/>
    <col min="7939" max="7939" width="15.625" style="426" customWidth="1"/>
    <col min="7940" max="7942" width="14.125" style="426" customWidth="1"/>
    <col min="7943" max="7943" width="14.625" style="426" customWidth="1"/>
    <col min="7944" max="7944" width="10.625" style="426" customWidth="1"/>
    <col min="7945" max="7946" width="9" style="426"/>
    <col min="7947" max="7947" width="10.5" style="426" bestFit="1" customWidth="1"/>
    <col min="7948" max="7948" width="9" style="426"/>
    <col min="7949" max="7949" width="9.625" style="426" bestFit="1" customWidth="1"/>
    <col min="7950" max="8192" width="9" style="426"/>
    <col min="8193" max="8194" width="4.375" style="426" customWidth="1"/>
    <col min="8195" max="8195" width="15.625" style="426" customWidth="1"/>
    <col min="8196" max="8198" width="14.125" style="426" customWidth="1"/>
    <col min="8199" max="8199" width="14.625" style="426" customWidth="1"/>
    <col min="8200" max="8200" width="10.625" style="426" customWidth="1"/>
    <col min="8201" max="8202" width="9" style="426"/>
    <col min="8203" max="8203" width="10.5" style="426" bestFit="1" customWidth="1"/>
    <col min="8204" max="8204" width="9" style="426"/>
    <col min="8205" max="8205" width="9.625" style="426" bestFit="1" customWidth="1"/>
    <col min="8206" max="8448" width="9" style="426"/>
    <col min="8449" max="8450" width="4.375" style="426" customWidth="1"/>
    <col min="8451" max="8451" width="15.625" style="426" customWidth="1"/>
    <col min="8452" max="8454" width="14.125" style="426" customWidth="1"/>
    <col min="8455" max="8455" width="14.625" style="426" customWidth="1"/>
    <col min="8456" max="8456" width="10.625" style="426" customWidth="1"/>
    <col min="8457" max="8458" width="9" style="426"/>
    <col min="8459" max="8459" width="10.5" style="426" bestFit="1" customWidth="1"/>
    <col min="8460" max="8460" width="9" style="426"/>
    <col min="8461" max="8461" width="9.625" style="426" bestFit="1" customWidth="1"/>
    <col min="8462" max="8704" width="9" style="426"/>
    <col min="8705" max="8706" width="4.375" style="426" customWidth="1"/>
    <col min="8707" max="8707" width="15.625" style="426" customWidth="1"/>
    <col min="8708" max="8710" width="14.125" style="426" customWidth="1"/>
    <col min="8711" max="8711" width="14.625" style="426" customWidth="1"/>
    <col min="8712" max="8712" width="10.625" style="426" customWidth="1"/>
    <col min="8713" max="8714" width="9" style="426"/>
    <col min="8715" max="8715" width="10.5" style="426" bestFit="1" customWidth="1"/>
    <col min="8716" max="8716" width="9" style="426"/>
    <col min="8717" max="8717" width="9.625" style="426" bestFit="1" customWidth="1"/>
    <col min="8718" max="8960" width="9" style="426"/>
    <col min="8961" max="8962" width="4.375" style="426" customWidth="1"/>
    <col min="8963" max="8963" width="15.625" style="426" customWidth="1"/>
    <col min="8964" max="8966" width="14.125" style="426" customWidth="1"/>
    <col min="8967" max="8967" width="14.625" style="426" customWidth="1"/>
    <col min="8968" max="8968" width="10.625" style="426" customWidth="1"/>
    <col min="8969" max="8970" width="9" style="426"/>
    <col min="8971" max="8971" width="10.5" style="426" bestFit="1" customWidth="1"/>
    <col min="8972" max="8972" width="9" style="426"/>
    <col min="8973" max="8973" width="9.625" style="426" bestFit="1" customWidth="1"/>
    <col min="8974" max="9216" width="9" style="426"/>
    <col min="9217" max="9218" width="4.375" style="426" customWidth="1"/>
    <col min="9219" max="9219" width="15.625" style="426" customWidth="1"/>
    <col min="9220" max="9222" width="14.125" style="426" customWidth="1"/>
    <col min="9223" max="9223" width="14.625" style="426" customWidth="1"/>
    <col min="9224" max="9224" width="10.625" style="426" customWidth="1"/>
    <col min="9225" max="9226" width="9" style="426"/>
    <col min="9227" max="9227" width="10.5" style="426" bestFit="1" customWidth="1"/>
    <col min="9228" max="9228" width="9" style="426"/>
    <col min="9229" max="9229" width="9.625" style="426" bestFit="1" customWidth="1"/>
    <col min="9230" max="9472" width="9" style="426"/>
    <col min="9473" max="9474" width="4.375" style="426" customWidth="1"/>
    <col min="9475" max="9475" width="15.625" style="426" customWidth="1"/>
    <col min="9476" max="9478" width="14.125" style="426" customWidth="1"/>
    <col min="9479" max="9479" width="14.625" style="426" customWidth="1"/>
    <col min="9480" max="9480" width="10.625" style="426" customWidth="1"/>
    <col min="9481" max="9482" width="9" style="426"/>
    <col min="9483" max="9483" width="10.5" style="426" bestFit="1" customWidth="1"/>
    <col min="9484" max="9484" width="9" style="426"/>
    <col min="9485" max="9485" width="9.625" style="426" bestFit="1" customWidth="1"/>
    <col min="9486" max="9728" width="9" style="426"/>
    <col min="9729" max="9730" width="4.375" style="426" customWidth="1"/>
    <col min="9731" max="9731" width="15.625" style="426" customWidth="1"/>
    <col min="9732" max="9734" width="14.125" style="426" customWidth="1"/>
    <col min="9735" max="9735" width="14.625" style="426" customWidth="1"/>
    <col min="9736" max="9736" width="10.625" style="426" customWidth="1"/>
    <col min="9737" max="9738" width="9" style="426"/>
    <col min="9739" max="9739" width="10.5" style="426" bestFit="1" customWidth="1"/>
    <col min="9740" max="9740" width="9" style="426"/>
    <col min="9741" max="9741" width="9.625" style="426" bestFit="1" customWidth="1"/>
    <col min="9742" max="9984" width="9" style="426"/>
    <col min="9985" max="9986" width="4.375" style="426" customWidth="1"/>
    <col min="9987" max="9987" width="15.625" style="426" customWidth="1"/>
    <col min="9988" max="9990" width="14.125" style="426" customWidth="1"/>
    <col min="9991" max="9991" width="14.625" style="426" customWidth="1"/>
    <col min="9992" max="9992" width="10.625" style="426" customWidth="1"/>
    <col min="9993" max="9994" width="9" style="426"/>
    <col min="9995" max="9995" width="10.5" style="426" bestFit="1" customWidth="1"/>
    <col min="9996" max="9996" width="9" style="426"/>
    <col min="9997" max="9997" width="9.625" style="426" bestFit="1" customWidth="1"/>
    <col min="9998" max="10240" width="9" style="426"/>
    <col min="10241" max="10242" width="4.375" style="426" customWidth="1"/>
    <col min="10243" max="10243" width="15.625" style="426" customWidth="1"/>
    <col min="10244" max="10246" width="14.125" style="426" customWidth="1"/>
    <col min="10247" max="10247" width="14.625" style="426" customWidth="1"/>
    <col min="10248" max="10248" width="10.625" style="426" customWidth="1"/>
    <col min="10249" max="10250" width="9" style="426"/>
    <col min="10251" max="10251" width="10.5" style="426" bestFit="1" customWidth="1"/>
    <col min="10252" max="10252" width="9" style="426"/>
    <col min="10253" max="10253" width="9.625" style="426" bestFit="1" customWidth="1"/>
    <col min="10254" max="10496" width="9" style="426"/>
    <col min="10497" max="10498" width="4.375" style="426" customWidth="1"/>
    <col min="10499" max="10499" width="15.625" style="426" customWidth="1"/>
    <col min="10500" max="10502" width="14.125" style="426" customWidth="1"/>
    <col min="10503" max="10503" width="14.625" style="426" customWidth="1"/>
    <col min="10504" max="10504" width="10.625" style="426" customWidth="1"/>
    <col min="10505" max="10506" width="9" style="426"/>
    <col min="10507" max="10507" width="10.5" style="426" bestFit="1" customWidth="1"/>
    <col min="10508" max="10508" width="9" style="426"/>
    <col min="10509" max="10509" width="9.625" style="426" bestFit="1" customWidth="1"/>
    <col min="10510" max="10752" width="9" style="426"/>
    <col min="10753" max="10754" width="4.375" style="426" customWidth="1"/>
    <col min="10755" max="10755" width="15.625" style="426" customWidth="1"/>
    <col min="10756" max="10758" width="14.125" style="426" customWidth="1"/>
    <col min="10759" max="10759" width="14.625" style="426" customWidth="1"/>
    <col min="10760" max="10760" width="10.625" style="426" customWidth="1"/>
    <col min="10761" max="10762" width="9" style="426"/>
    <col min="10763" max="10763" width="10.5" style="426" bestFit="1" customWidth="1"/>
    <col min="10764" max="10764" width="9" style="426"/>
    <col min="10765" max="10765" width="9.625" style="426" bestFit="1" customWidth="1"/>
    <col min="10766" max="11008" width="9" style="426"/>
    <col min="11009" max="11010" width="4.375" style="426" customWidth="1"/>
    <col min="11011" max="11011" width="15.625" style="426" customWidth="1"/>
    <col min="11012" max="11014" width="14.125" style="426" customWidth="1"/>
    <col min="11015" max="11015" width="14.625" style="426" customWidth="1"/>
    <col min="11016" max="11016" width="10.625" style="426" customWidth="1"/>
    <col min="11017" max="11018" width="9" style="426"/>
    <col min="11019" max="11019" width="10.5" style="426" bestFit="1" customWidth="1"/>
    <col min="11020" max="11020" width="9" style="426"/>
    <col min="11021" max="11021" width="9.625" style="426" bestFit="1" customWidth="1"/>
    <col min="11022" max="11264" width="9" style="426"/>
    <col min="11265" max="11266" width="4.375" style="426" customWidth="1"/>
    <col min="11267" max="11267" width="15.625" style="426" customWidth="1"/>
    <col min="11268" max="11270" width="14.125" style="426" customWidth="1"/>
    <col min="11271" max="11271" width="14.625" style="426" customWidth="1"/>
    <col min="11272" max="11272" width="10.625" style="426" customWidth="1"/>
    <col min="11273" max="11274" width="9" style="426"/>
    <col min="11275" max="11275" width="10.5" style="426" bestFit="1" customWidth="1"/>
    <col min="11276" max="11276" width="9" style="426"/>
    <col min="11277" max="11277" width="9.625" style="426" bestFit="1" customWidth="1"/>
    <col min="11278" max="11520" width="9" style="426"/>
    <col min="11521" max="11522" width="4.375" style="426" customWidth="1"/>
    <col min="11523" max="11523" width="15.625" style="426" customWidth="1"/>
    <col min="11524" max="11526" width="14.125" style="426" customWidth="1"/>
    <col min="11527" max="11527" width="14.625" style="426" customWidth="1"/>
    <col min="11528" max="11528" width="10.625" style="426" customWidth="1"/>
    <col min="11529" max="11530" width="9" style="426"/>
    <col min="11531" max="11531" width="10.5" style="426" bestFit="1" customWidth="1"/>
    <col min="11532" max="11532" width="9" style="426"/>
    <col min="11533" max="11533" width="9.625" style="426" bestFit="1" customWidth="1"/>
    <col min="11534" max="11776" width="9" style="426"/>
    <col min="11777" max="11778" width="4.375" style="426" customWidth="1"/>
    <col min="11779" max="11779" width="15.625" style="426" customWidth="1"/>
    <col min="11780" max="11782" width="14.125" style="426" customWidth="1"/>
    <col min="11783" max="11783" width="14.625" style="426" customWidth="1"/>
    <col min="11784" max="11784" width="10.625" style="426" customWidth="1"/>
    <col min="11785" max="11786" width="9" style="426"/>
    <col min="11787" max="11787" width="10.5" style="426" bestFit="1" customWidth="1"/>
    <col min="11788" max="11788" width="9" style="426"/>
    <col min="11789" max="11789" width="9.625" style="426" bestFit="1" customWidth="1"/>
    <col min="11790" max="12032" width="9" style="426"/>
    <col min="12033" max="12034" width="4.375" style="426" customWidth="1"/>
    <col min="12035" max="12035" width="15.625" style="426" customWidth="1"/>
    <col min="12036" max="12038" width="14.125" style="426" customWidth="1"/>
    <col min="12039" max="12039" width="14.625" style="426" customWidth="1"/>
    <col min="12040" max="12040" width="10.625" style="426" customWidth="1"/>
    <col min="12041" max="12042" width="9" style="426"/>
    <col min="12043" max="12043" width="10.5" style="426" bestFit="1" customWidth="1"/>
    <col min="12044" max="12044" width="9" style="426"/>
    <col min="12045" max="12045" width="9.625" style="426" bestFit="1" customWidth="1"/>
    <col min="12046" max="12288" width="9" style="426"/>
    <col min="12289" max="12290" width="4.375" style="426" customWidth="1"/>
    <col min="12291" max="12291" width="15.625" style="426" customWidth="1"/>
    <col min="12292" max="12294" width="14.125" style="426" customWidth="1"/>
    <col min="12295" max="12295" width="14.625" style="426" customWidth="1"/>
    <col min="12296" max="12296" width="10.625" style="426" customWidth="1"/>
    <col min="12297" max="12298" width="9" style="426"/>
    <col min="12299" max="12299" width="10.5" style="426" bestFit="1" customWidth="1"/>
    <col min="12300" max="12300" width="9" style="426"/>
    <col min="12301" max="12301" width="9.625" style="426" bestFit="1" customWidth="1"/>
    <col min="12302" max="12544" width="9" style="426"/>
    <col min="12545" max="12546" width="4.375" style="426" customWidth="1"/>
    <col min="12547" max="12547" width="15.625" style="426" customWidth="1"/>
    <col min="12548" max="12550" width="14.125" style="426" customWidth="1"/>
    <col min="12551" max="12551" width="14.625" style="426" customWidth="1"/>
    <col min="12552" max="12552" width="10.625" style="426" customWidth="1"/>
    <col min="12553" max="12554" width="9" style="426"/>
    <col min="12555" max="12555" width="10.5" style="426" bestFit="1" customWidth="1"/>
    <col min="12556" max="12556" width="9" style="426"/>
    <col min="12557" max="12557" width="9.625" style="426" bestFit="1" customWidth="1"/>
    <col min="12558" max="12800" width="9" style="426"/>
    <col min="12801" max="12802" width="4.375" style="426" customWidth="1"/>
    <col min="12803" max="12803" width="15.625" style="426" customWidth="1"/>
    <col min="12804" max="12806" width="14.125" style="426" customWidth="1"/>
    <col min="12807" max="12807" width="14.625" style="426" customWidth="1"/>
    <col min="12808" max="12808" width="10.625" style="426" customWidth="1"/>
    <col min="12809" max="12810" width="9" style="426"/>
    <col min="12811" max="12811" width="10.5" style="426" bestFit="1" customWidth="1"/>
    <col min="12812" max="12812" width="9" style="426"/>
    <col min="12813" max="12813" width="9.625" style="426" bestFit="1" customWidth="1"/>
    <col min="12814" max="13056" width="9" style="426"/>
    <col min="13057" max="13058" width="4.375" style="426" customWidth="1"/>
    <col min="13059" max="13059" width="15.625" style="426" customWidth="1"/>
    <col min="13060" max="13062" width="14.125" style="426" customWidth="1"/>
    <col min="13063" max="13063" width="14.625" style="426" customWidth="1"/>
    <col min="13064" max="13064" width="10.625" style="426" customWidth="1"/>
    <col min="13065" max="13066" width="9" style="426"/>
    <col min="13067" max="13067" width="10.5" style="426" bestFit="1" customWidth="1"/>
    <col min="13068" max="13068" width="9" style="426"/>
    <col min="13069" max="13069" width="9.625" style="426" bestFit="1" customWidth="1"/>
    <col min="13070" max="13312" width="9" style="426"/>
    <col min="13313" max="13314" width="4.375" style="426" customWidth="1"/>
    <col min="13315" max="13315" width="15.625" style="426" customWidth="1"/>
    <col min="13316" max="13318" width="14.125" style="426" customWidth="1"/>
    <col min="13319" max="13319" width="14.625" style="426" customWidth="1"/>
    <col min="13320" max="13320" width="10.625" style="426" customWidth="1"/>
    <col min="13321" max="13322" width="9" style="426"/>
    <col min="13323" max="13323" width="10.5" style="426" bestFit="1" customWidth="1"/>
    <col min="13324" max="13324" width="9" style="426"/>
    <col min="13325" max="13325" width="9.625" style="426" bestFit="1" customWidth="1"/>
    <col min="13326" max="13568" width="9" style="426"/>
    <col min="13569" max="13570" width="4.375" style="426" customWidth="1"/>
    <col min="13571" max="13571" width="15.625" style="426" customWidth="1"/>
    <col min="13572" max="13574" width="14.125" style="426" customWidth="1"/>
    <col min="13575" max="13575" width="14.625" style="426" customWidth="1"/>
    <col min="13576" max="13576" width="10.625" style="426" customWidth="1"/>
    <col min="13577" max="13578" width="9" style="426"/>
    <col min="13579" max="13579" width="10.5" style="426" bestFit="1" customWidth="1"/>
    <col min="13580" max="13580" width="9" style="426"/>
    <col min="13581" max="13581" width="9.625" style="426" bestFit="1" customWidth="1"/>
    <col min="13582" max="13824" width="9" style="426"/>
    <col min="13825" max="13826" width="4.375" style="426" customWidth="1"/>
    <col min="13827" max="13827" width="15.625" style="426" customWidth="1"/>
    <col min="13828" max="13830" width="14.125" style="426" customWidth="1"/>
    <col min="13831" max="13831" width="14.625" style="426" customWidth="1"/>
    <col min="13832" max="13832" width="10.625" style="426" customWidth="1"/>
    <col min="13833" max="13834" width="9" style="426"/>
    <col min="13835" max="13835" width="10.5" style="426" bestFit="1" customWidth="1"/>
    <col min="13836" max="13836" width="9" style="426"/>
    <col min="13837" max="13837" width="9.625" style="426" bestFit="1" customWidth="1"/>
    <col min="13838" max="14080" width="9" style="426"/>
    <col min="14081" max="14082" width="4.375" style="426" customWidth="1"/>
    <col min="14083" max="14083" width="15.625" style="426" customWidth="1"/>
    <col min="14084" max="14086" width="14.125" style="426" customWidth="1"/>
    <col min="14087" max="14087" width="14.625" style="426" customWidth="1"/>
    <col min="14088" max="14088" width="10.625" style="426" customWidth="1"/>
    <col min="14089" max="14090" width="9" style="426"/>
    <col min="14091" max="14091" width="10.5" style="426" bestFit="1" customWidth="1"/>
    <col min="14092" max="14092" width="9" style="426"/>
    <col min="14093" max="14093" width="9.625" style="426" bestFit="1" customWidth="1"/>
    <col min="14094" max="14336" width="9" style="426"/>
    <col min="14337" max="14338" width="4.375" style="426" customWidth="1"/>
    <col min="14339" max="14339" width="15.625" style="426" customWidth="1"/>
    <col min="14340" max="14342" width="14.125" style="426" customWidth="1"/>
    <col min="14343" max="14343" width="14.625" style="426" customWidth="1"/>
    <col min="14344" max="14344" width="10.625" style="426" customWidth="1"/>
    <col min="14345" max="14346" width="9" style="426"/>
    <col min="14347" max="14347" width="10.5" style="426" bestFit="1" customWidth="1"/>
    <col min="14348" max="14348" width="9" style="426"/>
    <col min="14349" max="14349" width="9.625" style="426" bestFit="1" customWidth="1"/>
    <col min="14350" max="14592" width="9" style="426"/>
    <col min="14593" max="14594" width="4.375" style="426" customWidth="1"/>
    <col min="14595" max="14595" width="15.625" style="426" customWidth="1"/>
    <col min="14596" max="14598" width="14.125" style="426" customWidth="1"/>
    <col min="14599" max="14599" width="14.625" style="426" customWidth="1"/>
    <col min="14600" max="14600" width="10.625" style="426" customWidth="1"/>
    <col min="14601" max="14602" width="9" style="426"/>
    <col min="14603" max="14603" width="10.5" style="426" bestFit="1" customWidth="1"/>
    <col min="14604" max="14604" width="9" style="426"/>
    <col min="14605" max="14605" width="9.625" style="426" bestFit="1" customWidth="1"/>
    <col min="14606" max="14848" width="9" style="426"/>
    <col min="14849" max="14850" width="4.375" style="426" customWidth="1"/>
    <col min="14851" max="14851" width="15.625" style="426" customWidth="1"/>
    <col min="14852" max="14854" width="14.125" style="426" customWidth="1"/>
    <col min="14855" max="14855" width="14.625" style="426" customWidth="1"/>
    <col min="14856" max="14856" width="10.625" style="426" customWidth="1"/>
    <col min="14857" max="14858" width="9" style="426"/>
    <col min="14859" max="14859" width="10.5" style="426" bestFit="1" customWidth="1"/>
    <col min="14860" max="14860" width="9" style="426"/>
    <col min="14861" max="14861" width="9.625" style="426" bestFit="1" customWidth="1"/>
    <col min="14862" max="15104" width="9" style="426"/>
    <col min="15105" max="15106" width="4.375" style="426" customWidth="1"/>
    <col min="15107" max="15107" width="15.625" style="426" customWidth="1"/>
    <col min="15108" max="15110" width="14.125" style="426" customWidth="1"/>
    <col min="15111" max="15111" width="14.625" style="426" customWidth="1"/>
    <col min="15112" max="15112" width="10.625" style="426" customWidth="1"/>
    <col min="15113" max="15114" width="9" style="426"/>
    <col min="15115" max="15115" width="10.5" style="426" bestFit="1" customWidth="1"/>
    <col min="15116" max="15116" width="9" style="426"/>
    <col min="15117" max="15117" width="9.625" style="426" bestFit="1" customWidth="1"/>
    <col min="15118" max="15360" width="9" style="426"/>
    <col min="15361" max="15362" width="4.375" style="426" customWidth="1"/>
    <col min="15363" max="15363" width="15.625" style="426" customWidth="1"/>
    <col min="15364" max="15366" width="14.125" style="426" customWidth="1"/>
    <col min="15367" max="15367" width="14.625" style="426" customWidth="1"/>
    <col min="15368" max="15368" width="10.625" style="426" customWidth="1"/>
    <col min="15369" max="15370" width="9" style="426"/>
    <col min="15371" max="15371" width="10.5" style="426" bestFit="1" customWidth="1"/>
    <col min="15372" max="15372" width="9" style="426"/>
    <col min="15373" max="15373" width="9.625" style="426" bestFit="1" customWidth="1"/>
    <col min="15374" max="15616" width="9" style="426"/>
    <col min="15617" max="15618" width="4.375" style="426" customWidth="1"/>
    <col min="15619" max="15619" width="15.625" style="426" customWidth="1"/>
    <col min="15620" max="15622" width="14.125" style="426" customWidth="1"/>
    <col min="15623" max="15623" width="14.625" style="426" customWidth="1"/>
    <col min="15624" max="15624" width="10.625" style="426" customWidth="1"/>
    <col min="15625" max="15626" width="9" style="426"/>
    <col min="15627" max="15627" width="10.5" style="426" bestFit="1" customWidth="1"/>
    <col min="15628" max="15628" width="9" style="426"/>
    <col min="15629" max="15629" width="9.625" style="426" bestFit="1" customWidth="1"/>
    <col min="15630" max="15872" width="9" style="426"/>
    <col min="15873" max="15874" width="4.375" style="426" customWidth="1"/>
    <col min="15875" max="15875" width="15.625" style="426" customWidth="1"/>
    <col min="15876" max="15878" width="14.125" style="426" customWidth="1"/>
    <col min="15879" max="15879" width="14.625" style="426" customWidth="1"/>
    <col min="15880" max="15880" width="10.625" style="426" customWidth="1"/>
    <col min="15881" max="15882" width="9" style="426"/>
    <col min="15883" max="15883" width="10.5" style="426" bestFit="1" customWidth="1"/>
    <col min="15884" max="15884" width="9" style="426"/>
    <col min="15885" max="15885" width="9.625" style="426" bestFit="1" customWidth="1"/>
    <col min="15886" max="16128" width="9" style="426"/>
    <col min="16129" max="16130" width="4.375" style="426" customWidth="1"/>
    <col min="16131" max="16131" width="15.625" style="426" customWidth="1"/>
    <col min="16132" max="16134" width="14.125" style="426" customWidth="1"/>
    <col min="16135" max="16135" width="14.625" style="426" customWidth="1"/>
    <col min="16136" max="16136" width="10.625" style="426" customWidth="1"/>
    <col min="16137" max="16138" width="9" style="426"/>
    <col min="16139" max="16139" width="10.5" style="426" bestFit="1" customWidth="1"/>
    <col min="16140" max="16140" width="9" style="426"/>
    <col min="16141" max="16141" width="9.625" style="426" bestFit="1" customWidth="1"/>
    <col min="16142" max="16384" width="9" style="426"/>
  </cols>
  <sheetData>
    <row r="1" spans="1:14" ht="20.100000000000001" customHeight="1">
      <c r="A1" s="422"/>
      <c r="B1" s="423"/>
      <c r="C1" s="423"/>
      <c r="D1" s="424"/>
      <c r="E1" s="424"/>
      <c r="F1" s="424"/>
      <c r="G1" s="424"/>
      <c r="H1" s="425"/>
    </row>
    <row r="2" spans="1:14" ht="20.100000000000001" customHeight="1" thickBot="1">
      <c r="A2" s="427" t="s">
        <v>475</v>
      </c>
      <c r="B2" s="428"/>
      <c r="C2" s="428"/>
      <c r="G2" s="1250" t="str">
        <f>'Ⅲ-2-2-2'!M3</f>
        <v>令和６年度</v>
      </c>
      <c r="H2" s="1251"/>
    </row>
    <row r="3" spans="1:14" ht="36.75" thickBot="1">
      <c r="A3" s="1252" t="s">
        <v>122</v>
      </c>
      <c r="B3" s="1253"/>
      <c r="C3" s="429" t="s">
        <v>476</v>
      </c>
      <c r="D3" s="430" t="s">
        <v>477</v>
      </c>
      <c r="E3" s="430" t="s">
        <v>478</v>
      </c>
      <c r="F3" s="430" t="s">
        <v>479</v>
      </c>
      <c r="G3" s="430" t="s">
        <v>480</v>
      </c>
      <c r="H3" s="431" t="s">
        <v>481</v>
      </c>
    </row>
    <row r="4" spans="1:14" ht="14.85" customHeight="1">
      <c r="A4" s="1254" t="s">
        <v>124</v>
      </c>
      <c r="B4" s="1257" t="s">
        <v>134</v>
      </c>
      <c r="C4" s="432" t="s">
        <v>482</v>
      </c>
      <c r="D4" s="433">
        <v>2435558.2298999997</v>
      </c>
      <c r="E4" s="434">
        <v>3856017</v>
      </c>
      <c r="F4" s="434">
        <v>1918275</v>
      </c>
      <c r="G4" s="435">
        <v>0.63</v>
      </c>
      <c r="H4" s="436">
        <v>49.7</v>
      </c>
      <c r="I4" s="437"/>
      <c r="J4" s="90"/>
      <c r="K4" s="90"/>
      <c r="L4" s="90"/>
      <c r="M4" s="91"/>
      <c r="N4" s="438"/>
    </row>
    <row r="5" spans="1:14" ht="14.85" customHeight="1">
      <c r="A5" s="1254"/>
      <c r="B5" s="1257"/>
      <c r="C5" s="439" t="s">
        <v>483</v>
      </c>
      <c r="D5" s="440">
        <v>1125737.574</v>
      </c>
      <c r="E5" s="440">
        <v>4412817</v>
      </c>
      <c r="F5" s="440">
        <v>2154837</v>
      </c>
      <c r="G5" s="441">
        <v>0.26</v>
      </c>
      <c r="H5" s="442">
        <v>48.8</v>
      </c>
    </row>
    <row r="6" spans="1:14" ht="14.85" customHeight="1">
      <c r="A6" s="1254"/>
      <c r="B6" s="1257"/>
      <c r="C6" s="439" t="s">
        <v>484</v>
      </c>
      <c r="D6" s="440">
        <v>9730659.0370000005</v>
      </c>
      <c r="E6" s="440">
        <v>20986389</v>
      </c>
      <c r="F6" s="440">
        <v>9992997</v>
      </c>
      <c r="G6" s="441">
        <v>0.46</v>
      </c>
      <c r="H6" s="442">
        <v>47.6</v>
      </c>
    </row>
    <row r="7" spans="1:14" ht="14.85" customHeight="1">
      <c r="A7" s="1254"/>
      <c r="B7" s="1257"/>
      <c r="C7" s="439" t="s">
        <v>135</v>
      </c>
      <c r="D7" s="440">
        <v>1902206.3999999997</v>
      </c>
      <c r="E7" s="440">
        <v>2738874</v>
      </c>
      <c r="F7" s="440">
        <v>1541166</v>
      </c>
      <c r="G7" s="441">
        <v>0.69</v>
      </c>
      <c r="H7" s="442">
        <v>56.3</v>
      </c>
    </row>
    <row r="8" spans="1:14" ht="14.85" customHeight="1">
      <c r="A8" s="1254"/>
      <c r="B8" s="1257"/>
      <c r="C8" s="439" t="s">
        <v>136</v>
      </c>
      <c r="D8" s="440">
        <v>2502373.0131000006</v>
      </c>
      <c r="E8" s="440">
        <v>4180593</v>
      </c>
      <c r="F8" s="440">
        <v>1909300.2000000002</v>
      </c>
      <c r="G8" s="441">
        <v>0.6</v>
      </c>
      <c r="H8" s="442">
        <v>45.7</v>
      </c>
    </row>
    <row r="9" spans="1:14" ht="14.85" customHeight="1" thickBot="1">
      <c r="A9" s="1254"/>
      <c r="B9" s="1257"/>
      <c r="C9" s="443" t="s">
        <v>485</v>
      </c>
      <c r="D9" s="444">
        <v>5172951.0089999996</v>
      </c>
      <c r="E9" s="444">
        <v>12893550</v>
      </c>
      <c r="F9" s="444">
        <v>6373644</v>
      </c>
      <c r="G9" s="445">
        <v>0.4</v>
      </c>
      <c r="H9" s="446">
        <v>49.4</v>
      </c>
    </row>
    <row r="10" spans="1:14" ht="14.85" customHeight="1" thickTop="1">
      <c r="A10" s="1254"/>
      <c r="B10" s="1258"/>
      <c r="C10" s="447" t="s">
        <v>127</v>
      </c>
      <c r="D10" s="434">
        <v>22869485.263</v>
      </c>
      <c r="E10" s="434">
        <v>49068240</v>
      </c>
      <c r="F10" s="434">
        <v>23890219.199999999</v>
      </c>
      <c r="G10" s="448">
        <v>0.47</v>
      </c>
      <c r="H10" s="449">
        <v>48.7</v>
      </c>
    </row>
    <row r="11" spans="1:14" ht="14.85" customHeight="1">
      <c r="A11" s="1254"/>
      <c r="B11" s="1259" t="s">
        <v>137</v>
      </c>
      <c r="C11" s="450" t="s">
        <v>482</v>
      </c>
      <c r="D11" s="451" t="s">
        <v>620</v>
      </c>
      <c r="E11" s="451" t="s">
        <v>620</v>
      </c>
      <c r="F11" s="451" t="s">
        <v>620</v>
      </c>
      <c r="G11" s="452" t="s">
        <v>620</v>
      </c>
      <c r="H11" s="453" t="s">
        <v>620</v>
      </c>
    </row>
    <row r="12" spans="1:14" ht="14.85" customHeight="1">
      <c r="A12" s="1254"/>
      <c r="B12" s="1257"/>
      <c r="C12" s="439" t="s">
        <v>483</v>
      </c>
      <c r="D12" s="440">
        <v>2184</v>
      </c>
      <c r="E12" s="440">
        <v>4368</v>
      </c>
      <c r="F12" s="440">
        <v>0</v>
      </c>
      <c r="G12" s="441">
        <v>0.5</v>
      </c>
      <c r="H12" s="442">
        <v>0</v>
      </c>
    </row>
    <row r="13" spans="1:14" ht="14.85" customHeight="1">
      <c r="A13" s="1254"/>
      <c r="B13" s="1257"/>
      <c r="C13" s="439" t="s">
        <v>484</v>
      </c>
      <c r="D13" s="440">
        <v>172868</v>
      </c>
      <c r="E13" s="440">
        <v>1559160</v>
      </c>
      <c r="F13" s="440">
        <v>215400</v>
      </c>
      <c r="G13" s="441">
        <v>0.11</v>
      </c>
      <c r="H13" s="442">
        <v>13.8</v>
      </c>
    </row>
    <row r="14" spans="1:14" ht="14.85" customHeight="1">
      <c r="A14" s="1254"/>
      <c r="B14" s="1257"/>
      <c r="C14" s="439" t="s">
        <v>135</v>
      </c>
      <c r="D14" s="454" t="s">
        <v>620</v>
      </c>
      <c r="E14" s="454" t="s">
        <v>620</v>
      </c>
      <c r="F14" s="454" t="s">
        <v>620</v>
      </c>
      <c r="G14" s="455" t="s">
        <v>620</v>
      </c>
      <c r="H14" s="456" t="s">
        <v>620</v>
      </c>
    </row>
    <row r="15" spans="1:14" ht="14.85" customHeight="1">
      <c r="A15" s="1254"/>
      <c r="B15" s="1257"/>
      <c r="C15" s="439" t="s">
        <v>136</v>
      </c>
      <c r="D15" s="454" t="s">
        <v>620</v>
      </c>
      <c r="E15" s="454" t="s">
        <v>620</v>
      </c>
      <c r="F15" s="454" t="s">
        <v>620</v>
      </c>
      <c r="G15" s="455" t="s">
        <v>620</v>
      </c>
      <c r="H15" s="456" t="s">
        <v>620</v>
      </c>
    </row>
    <row r="16" spans="1:14" ht="14.85" customHeight="1" thickBot="1">
      <c r="A16" s="1254"/>
      <c r="B16" s="1257"/>
      <c r="C16" s="443" t="s">
        <v>485</v>
      </c>
      <c r="D16" s="444">
        <v>999080</v>
      </c>
      <c r="E16" s="444">
        <v>468807</v>
      </c>
      <c r="F16" s="444">
        <v>146754</v>
      </c>
      <c r="G16" s="445">
        <v>2.13</v>
      </c>
      <c r="H16" s="446">
        <v>31.3</v>
      </c>
    </row>
    <row r="17" spans="1:14" ht="14.85" customHeight="1" thickTop="1">
      <c r="A17" s="1254"/>
      <c r="B17" s="1257"/>
      <c r="C17" s="457" t="s">
        <v>127</v>
      </c>
      <c r="D17" s="434">
        <v>1174132</v>
      </c>
      <c r="E17" s="434">
        <v>2032335</v>
      </c>
      <c r="F17" s="434">
        <v>362154</v>
      </c>
      <c r="G17" s="458">
        <v>0.57999999999999996</v>
      </c>
      <c r="H17" s="459">
        <v>17.8</v>
      </c>
    </row>
    <row r="18" spans="1:14" ht="14.85" customHeight="1">
      <c r="A18" s="1255"/>
      <c r="B18" s="1259" t="s">
        <v>138</v>
      </c>
      <c r="C18" s="450" t="s">
        <v>482</v>
      </c>
      <c r="D18" s="460">
        <v>906987.38300000003</v>
      </c>
      <c r="E18" s="461">
        <v>3525360</v>
      </c>
      <c r="F18" s="461">
        <v>1030455</v>
      </c>
      <c r="G18" s="462">
        <v>0.26</v>
      </c>
      <c r="H18" s="463">
        <v>29.2</v>
      </c>
      <c r="I18" s="437"/>
      <c r="J18" s="90"/>
      <c r="K18" s="90"/>
      <c r="L18" s="90"/>
      <c r="M18" s="92"/>
      <c r="N18" s="438"/>
    </row>
    <row r="19" spans="1:14" ht="14.85" customHeight="1">
      <c r="A19" s="1255"/>
      <c r="B19" s="1257"/>
      <c r="C19" s="439" t="s">
        <v>483</v>
      </c>
      <c r="D19" s="440">
        <v>362994</v>
      </c>
      <c r="E19" s="440">
        <v>1276350</v>
      </c>
      <c r="F19" s="440">
        <v>463848</v>
      </c>
      <c r="G19" s="441">
        <v>0.28000000000000003</v>
      </c>
      <c r="H19" s="442">
        <v>36.299999999999997</v>
      </c>
    </row>
    <row r="20" spans="1:14" ht="14.85" customHeight="1">
      <c r="A20" s="1255"/>
      <c r="B20" s="1257"/>
      <c r="C20" s="439" t="s">
        <v>484</v>
      </c>
      <c r="D20" s="440">
        <v>1444838</v>
      </c>
      <c r="E20" s="440">
        <v>3529368</v>
      </c>
      <c r="F20" s="440">
        <v>2267742</v>
      </c>
      <c r="G20" s="441">
        <v>0.41</v>
      </c>
      <c r="H20" s="442">
        <v>64.3</v>
      </c>
    </row>
    <row r="21" spans="1:14" ht="14.85" customHeight="1">
      <c r="A21" s="1255"/>
      <c r="B21" s="1257"/>
      <c r="C21" s="439" t="s">
        <v>135</v>
      </c>
      <c r="D21" s="454" t="s">
        <v>620</v>
      </c>
      <c r="E21" s="454" t="s">
        <v>620</v>
      </c>
      <c r="F21" s="454" t="s">
        <v>620</v>
      </c>
      <c r="G21" s="455" t="s">
        <v>620</v>
      </c>
      <c r="H21" s="456" t="s">
        <v>620</v>
      </c>
    </row>
    <row r="22" spans="1:14" ht="14.85" customHeight="1">
      <c r="A22" s="1255"/>
      <c r="B22" s="1257"/>
      <c r="C22" s="439" t="s">
        <v>136</v>
      </c>
      <c r="D22" s="454" t="s">
        <v>620</v>
      </c>
      <c r="E22" s="454" t="s">
        <v>620</v>
      </c>
      <c r="F22" s="454" t="s">
        <v>620</v>
      </c>
      <c r="G22" s="455" t="s">
        <v>620</v>
      </c>
      <c r="H22" s="456" t="s">
        <v>620</v>
      </c>
    </row>
    <row r="23" spans="1:14" ht="14.85" customHeight="1" thickBot="1">
      <c r="A23" s="1255"/>
      <c r="B23" s="1257"/>
      <c r="C23" s="443" t="s">
        <v>485</v>
      </c>
      <c r="D23" s="464" t="s">
        <v>620</v>
      </c>
      <c r="E23" s="464" t="s">
        <v>620</v>
      </c>
      <c r="F23" s="464" t="s">
        <v>620</v>
      </c>
      <c r="G23" s="465" t="s">
        <v>620</v>
      </c>
      <c r="H23" s="466" t="s">
        <v>620</v>
      </c>
    </row>
    <row r="24" spans="1:14" ht="14.85" customHeight="1" thickTop="1">
      <c r="A24" s="1255"/>
      <c r="B24" s="1258"/>
      <c r="C24" s="447" t="s">
        <v>127</v>
      </c>
      <c r="D24" s="467">
        <v>2714819.3829999999</v>
      </c>
      <c r="E24" s="467">
        <v>8331078</v>
      </c>
      <c r="F24" s="467">
        <v>3762045</v>
      </c>
      <c r="G24" s="448">
        <v>0.33</v>
      </c>
      <c r="H24" s="449">
        <v>45.2</v>
      </c>
    </row>
    <row r="25" spans="1:14" ht="14.85" customHeight="1">
      <c r="A25" s="1254"/>
      <c r="B25" s="1260" t="s">
        <v>139</v>
      </c>
      <c r="C25" s="432" t="s">
        <v>482</v>
      </c>
      <c r="D25" s="468" t="s">
        <v>620</v>
      </c>
      <c r="E25" s="468" t="s">
        <v>620</v>
      </c>
      <c r="F25" s="468" t="s">
        <v>620</v>
      </c>
      <c r="G25" s="469" t="s">
        <v>620</v>
      </c>
      <c r="H25" s="470" t="s">
        <v>620</v>
      </c>
    </row>
    <row r="26" spans="1:14" ht="14.85" customHeight="1">
      <c r="A26" s="1254"/>
      <c r="B26" s="1260"/>
      <c r="C26" s="439" t="s">
        <v>483</v>
      </c>
      <c r="D26" s="440">
        <v>0</v>
      </c>
      <c r="E26" s="440">
        <v>11664</v>
      </c>
      <c r="F26" s="440">
        <v>2739</v>
      </c>
      <c r="G26" s="441">
        <v>0</v>
      </c>
      <c r="H26" s="471">
        <v>23.5</v>
      </c>
    </row>
    <row r="27" spans="1:14" ht="14.85" customHeight="1">
      <c r="A27" s="1254"/>
      <c r="B27" s="1260"/>
      <c r="C27" s="439" t="s">
        <v>484</v>
      </c>
      <c r="D27" s="472">
        <v>1212</v>
      </c>
      <c r="E27" s="440">
        <v>970908</v>
      </c>
      <c r="F27" s="440">
        <v>1371</v>
      </c>
      <c r="G27" s="441">
        <v>0</v>
      </c>
      <c r="H27" s="442">
        <v>0.1</v>
      </c>
    </row>
    <row r="28" spans="1:14" ht="14.85" customHeight="1">
      <c r="A28" s="1254"/>
      <c r="B28" s="1260"/>
      <c r="C28" s="439" t="s">
        <v>135</v>
      </c>
      <c r="D28" s="473" t="s">
        <v>620</v>
      </c>
      <c r="E28" s="454" t="s">
        <v>620</v>
      </c>
      <c r="F28" s="454" t="s">
        <v>620</v>
      </c>
      <c r="G28" s="455" t="s">
        <v>620</v>
      </c>
      <c r="H28" s="474" t="s">
        <v>620</v>
      </c>
    </row>
    <row r="29" spans="1:14" ht="14.85" customHeight="1">
      <c r="A29" s="1254"/>
      <c r="B29" s="1260"/>
      <c r="C29" s="439" t="s">
        <v>136</v>
      </c>
      <c r="D29" s="454" t="s">
        <v>620</v>
      </c>
      <c r="E29" s="454" t="s">
        <v>620</v>
      </c>
      <c r="F29" s="454" t="s">
        <v>620</v>
      </c>
      <c r="G29" s="455" t="s">
        <v>620</v>
      </c>
      <c r="H29" s="456" t="s">
        <v>620</v>
      </c>
    </row>
    <row r="30" spans="1:14" ht="14.85" customHeight="1" thickBot="1">
      <c r="A30" s="1254"/>
      <c r="B30" s="1260"/>
      <c r="C30" s="443" t="s">
        <v>485</v>
      </c>
      <c r="D30" s="475">
        <v>0</v>
      </c>
      <c r="E30" s="444">
        <v>7990548</v>
      </c>
      <c r="F30" s="444">
        <v>975714</v>
      </c>
      <c r="G30" s="445">
        <v>0</v>
      </c>
      <c r="H30" s="446">
        <v>12.2</v>
      </c>
    </row>
    <row r="31" spans="1:14" ht="14.85" customHeight="1" thickTop="1">
      <c r="A31" s="1254"/>
      <c r="B31" s="1261"/>
      <c r="C31" s="457" t="s">
        <v>127</v>
      </c>
      <c r="D31" s="434">
        <v>1212</v>
      </c>
      <c r="E31" s="434">
        <v>8973120</v>
      </c>
      <c r="F31" s="434">
        <v>979824</v>
      </c>
      <c r="G31" s="458">
        <v>0</v>
      </c>
      <c r="H31" s="459">
        <v>10.9</v>
      </c>
    </row>
    <row r="32" spans="1:14" ht="14.85" customHeight="1">
      <c r="A32" s="1254"/>
      <c r="B32" s="1262" t="s">
        <v>140</v>
      </c>
      <c r="C32" s="450" t="s">
        <v>482</v>
      </c>
      <c r="D32" s="460">
        <v>2865.2000000000003</v>
      </c>
      <c r="E32" s="476">
        <v>5676</v>
      </c>
      <c r="F32" s="476">
        <v>3492</v>
      </c>
      <c r="G32" s="462">
        <v>0.5</v>
      </c>
      <c r="H32" s="463">
        <v>61.5</v>
      </c>
      <c r="I32" s="437"/>
      <c r="K32" s="90"/>
      <c r="L32" s="90"/>
      <c r="M32" s="91"/>
      <c r="N32" s="438"/>
    </row>
    <row r="33" spans="1:8" ht="14.85" customHeight="1">
      <c r="A33" s="1254"/>
      <c r="B33" s="1260"/>
      <c r="C33" s="439" t="s">
        <v>483</v>
      </c>
      <c r="D33" s="440">
        <v>4713.8780000000006</v>
      </c>
      <c r="E33" s="472">
        <v>58374</v>
      </c>
      <c r="F33" s="472">
        <v>10848</v>
      </c>
      <c r="G33" s="441">
        <v>0.08</v>
      </c>
      <c r="H33" s="442">
        <v>18.600000000000001</v>
      </c>
    </row>
    <row r="34" spans="1:8" ht="14.85" customHeight="1">
      <c r="A34" s="1254"/>
      <c r="B34" s="1260"/>
      <c r="C34" s="439" t="s">
        <v>484</v>
      </c>
      <c r="D34" s="440">
        <v>17438.329610000001</v>
      </c>
      <c r="E34" s="472">
        <v>102888</v>
      </c>
      <c r="F34" s="472">
        <v>16830</v>
      </c>
      <c r="G34" s="441">
        <v>0.17</v>
      </c>
      <c r="H34" s="442">
        <v>16.399999999999999</v>
      </c>
    </row>
    <row r="35" spans="1:8" ht="14.85" customHeight="1">
      <c r="A35" s="1254"/>
      <c r="B35" s="1260"/>
      <c r="C35" s="439" t="s">
        <v>135</v>
      </c>
      <c r="D35" s="440">
        <v>135</v>
      </c>
      <c r="E35" s="472">
        <v>9144</v>
      </c>
      <c r="F35" s="472">
        <v>429</v>
      </c>
      <c r="G35" s="441">
        <v>0.01</v>
      </c>
      <c r="H35" s="442">
        <v>4.7</v>
      </c>
    </row>
    <row r="36" spans="1:8" ht="14.85" customHeight="1">
      <c r="A36" s="1254"/>
      <c r="B36" s="1260"/>
      <c r="C36" s="439" t="s">
        <v>136</v>
      </c>
      <c r="D36" s="440">
        <v>5434</v>
      </c>
      <c r="E36" s="472">
        <v>36924</v>
      </c>
      <c r="F36" s="472">
        <v>14367</v>
      </c>
      <c r="G36" s="441">
        <v>0.15</v>
      </c>
      <c r="H36" s="442">
        <v>38.9</v>
      </c>
    </row>
    <row r="37" spans="1:8" ht="14.85" customHeight="1" thickBot="1">
      <c r="A37" s="1254"/>
      <c r="B37" s="1260"/>
      <c r="C37" s="443" t="s">
        <v>485</v>
      </c>
      <c r="D37" s="444">
        <v>3978.2379999999998</v>
      </c>
      <c r="E37" s="475">
        <v>87408</v>
      </c>
      <c r="F37" s="475">
        <v>10158</v>
      </c>
      <c r="G37" s="445">
        <v>0.05</v>
      </c>
      <c r="H37" s="446">
        <v>11.6</v>
      </c>
    </row>
    <row r="38" spans="1:8" ht="14.85" customHeight="1" thickTop="1">
      <c r="A38" s="1254"/>
      <c r="B38" s="1261"/>
      <c r="C38" s="447" t="s">
        <v>127</v>
      </c>
      <c r="D38" s="467">
        <v>34564.64561</v>
      </c>
      <c r="E38" s="467">
        <v>300414</v>
      </c>
      <c r="F38" s="467">
        <v>56124</v>
      </c>
      <c r="G38" s="448">
        <v>0.12</v>
      </c>
      <c r="H38" s="449">
        <v>18.7</v>
      </c>
    </row>
    <row r="39" spans="1:8" ht="28.15" customHeight="1">
      <c r="A39" s="1254"/>
      <c r="B39" s="1263" t="s">
        <v>141</v>
      </c>
      <c r="C39" s="1264"/>
      <c r="D39" s="477">
        <v>24078181.908610001</v>
      </c>
      <c r="E39" s="477">
        <v>51400989</v>
      </c>
      <c r="F39" s="477">
        <v>24308497.199999999</v>
      </c>
      <c r="G39" s="478">
        <v>0.47</v>
      </c>
      <c r="H39" s="479">
        <v>47.3</v>
      </c>
    </row>
    <row r="40" spans="1:8" ht="28.15" customHeight="1" thickBot="1">
      <c r="A40" s="1256"/>
      <c r="B40" s="1265" t="s">
        <v>142</v>
      </c>
      <c r="C40" s="1266"/>
      <c r="D40" s="480">
        <v>2716031.3829999999</v>
      </c>
      <c r="E40" s="480">
        <v>17304198</v>
      </c>
      <c r="F40" s="480">
        <v>4741869</v>
      </c>
      <c r="G40" s="481">
        <v>0.16</v>
      </c>
      <c r="H40" s="482">
        <v>27.4</v>
      </c>
    </row>
    <row r="41" spans="1:8" ht="14.85" customHeight="1">
      <c r="A41" s="1245" t="s">
        <v>87</v>
      </c>
      <c r="B41" s="1246"/>
      <c r="C41" s="432" t="s">
        <v>482</v>
      </c>
      <c r="D41" s="483">
        <v>837078.34700000007</v>
      </c>
      <c r="E41" s="484">
        <v>9198474</v>
      </c>
      <c r="F41" s="434">
        <v>1491741</v>
      </c>
      <c r="G41" s="435">
        <v>0.09</v>
      </c>
      <c r="H41" s="436">
        <v>16.2</v>
      </c>
    </row>
    <row r="42" spans="1:8" ht="14.85" customHeight="1">
      <c r="A42" s="1247"/>
      <c r="B42" s="1246"/>
      <c r="C42" s="439" t="s">
        <v>483</v>
      </c>
      <c r="D42" s="485">
        <v>156548.5</v>
      </c>
      <c r="E42" s="486">
        <v>3779676</v>
      </c>
      <c r="F42" s="440">
        <v>268056</v>
      </c>
      <c r="G42" s="441">
        <v>0.04</v>
      </c>
      <c r="H42" s="442">
        <v>7.1</v>
      </c>
    </row>
    <row r="43" spans="1:8" ht="14.85" customHeight="1">
      <c r="A43" s="1247"/>
      <c r="B43" s="1246"/>
      <c r="C43" s="439" t="s">
        <v>484</v>
      </c>
      <c r="D43" s="485">
        <v>2405540.34</v>
      </c>
      <c r="E43" s="486">
        <v>23438142</v>
      </c>
      <c r="F43" s="440">
        <v>4447437</v>
      </c>
      <c r="G43" s="441">
        <v>0.1</v>
      </c>
      <c r="H43" s="442">
        <v>19</v>
      </c>
    </row>
    <row r="44" spans="1:8" ht="14.85" customHeight="1">
      <c r="A44" s="1247"/>
      <c r="B44" s="1246"/>
      <c r="C44" s="439" t="s">
        <v>135</v>
      </c>
      <c r="D44" s="485">
        <v>25861</v>
      </c>
      <c r="E44" s="486">
        <v>609204</v>
      </c>
      <c r="F44" s="440">
        <v>102789</v>
      </c>
      <c r="G44" s="441">
        <v>0.04</v>
      </c>
      <c r="H44" s="442">
        <v>16.899999999999999</v>
      </c>
    </row>
    <row r="45" spans="1:8" ht="14.85" customHeight="1">
      <c r="A45" s="1247"/>
      <c r="B45" s="1246"/>
      <c r="C45" s="439" t="s">
        <v>136</v>
      </c>
      <c r="D45" s="485">
        <v>109570.03799999999</v>
      </c>
      <c r="E45" s="486">
        <v>1948272</v>
      </c>
      <c r="F45" s="440">
        <v>383868</v>
      </c>
      <c r="G45" s="441">
        <v>0.06</v>
      </c>
      <c r="H45" s="442">
        <v>19.7</v>
      </c>
    </row>
    <row r="46" spans="1:8" ht="14.85" customHeight="1" thickBot="1">
      <c r="A46" s="1247"/>
      <c r="B46" s="1246"/>
      <c r="C46" s="443" t="s">
        <v>485</v>
      </c>
      <c r="D46" s="487">
        <v>144339</v>
      </c>
      <c r="E46" s="488">
        <v>2565408</v>
      </c>
      <c r="F46" s="444">
        <v>315609</v>
      </c>
      <c r="G46" s="445">
        <v>0.06</v>
      </c>
      <c r="H46" s="446">
        <v>12.3</v>
      </c>
    </row>
    <row r="47" spans="1:8" ht="14.85" customHeight="1" thickTop="1" thickBot="1">
      <c r="A47" s="1247"/>
      <c r="B47" s="1246"/>
      <c r="C47" s="457" t="s">
        <v>127</v>
      </c>
      <c r="D47" s="489">
        <v>3678937.2250000001</v>
      </c>
      <c r="E47" s="484">
        <v>41539176</v>
      </c>
      <c r="F47" s="434">
        <v>7009500</v>
      </c>
      <c r="G47" s="458">
        <v>0.09</v>
      </c>
      <c r="H47" s="459">
        <v>16.899999999999999</v>
      </c>
    </row>
    <row r="48" spans="1:8" ht="14.85" customHeight="1" thickBot="1">
      <c r="A48" s="1248" t="s">
        <v>143</v>
      </c>
      <c r="B48" s="1249"/>
      <c r="C48" s="490" t="s">
        <v>132</v>
      </c>
      <c r="D48" s="491">
        <v>0</v>
      </c>
      <c r="E48" s="492">
        <v>0</v>
      </c>
      <c r="F48" s="492">
        <v>0</v>
      </c>
      <c r="G48" s="93" t="s">
        <v>486</v>
      </c>
      <c r="H48" s="94" t="s">
        <v>486</v>
      </c>
    </row>
    <row r="49" spans="1:8" ht="14.85" customHeight="1" thickBot="1">
      <c r="A49" s="493"/>
      <c r="B49" s="494" t="s">
        <v>688</v>
      </c>
      <c r="C49" s="494"/>
      <c r="D49" s="494"/>
      <c r="E49" s="494"/>
      <c r="F49" s="494"/>
      <c r="G49" s="494"/>
      <c r="H49" s="495"/>
    </row>
    <row r="50" spans="1:8" ht="18.95" customHeight="1">
      <c r="B50" s="1448" t="s">
        <v>689</v>
      </c>
      <c r="C50" s="1448"/>
      <c r="D50" s="1448"/>
      <c r="E50" s="1448"/>
    </row>
  </sheetData>
  <mergeCells count="13">
    <mergeCell ref="B50:E50"/>
    <mergeCell ref="A41:B47"/>
    <mergeCell ref="A48:B48"/>
    <mergeCell ref="G2:H2"/>
    <mergeCell ref="A3:B3"/>
    <mergeCell ref="A4:A40"/>
    <mergeCell ref="B4:B10"/>
    <mergeCell ref="B11:B17"/>
    <mergeCell ref="B18:B24"/>
    <mergeCell ref="B25:B31"/>
    <mergeCell ref="B32:B38"/>
    <mergeCell ref="B39:C39"/>
    <mergeCell ref="B40:C40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2A67-EC7F-4A70-9BAF-D957EABFC36F}">
  <sheetPr>
    <tabColor rgb="FFFFFF00"/>
  </sheetPr>
  <dimension ref="A1:P100"/>
  <sheetViews>
    <sheetView showGridLines="0" view="pageBreakPreview" zoomScaleNormal="120" zoomScaleSheetLayoutView="100" workbookViewId="0"/>
  </sheetViews>
  <sheetFormatPr defaultColWidth="9" defaultRowHeight="14.25"/>
  <cols>
    <col min="1" max="1" width="9" style="496" customWidth="1"/>
    <col min="2" max="2" width="9.375" style="497" customWidth="1"/>
    <col min="3" max="3" width="10" style="498" customWidth="1"/>
    <col min="4" max="4" width="14.375" style="496" customWidth="1"/>
    <col min="5" max="6" width="11.25" style="496" customWidth="1"/>
    <col min="7" max="7" width="9.25" style="496" customWidth="1"/>
    <col min="8" max="8" width="9.75" style="496" customWidth="1"/>
    <col min="9" max="9" width="7.5" style="496" customWidth="1"/>
    <col min="10" max="10" width="14.375" style="496" customWidth="1"/>
    <col min="11" max="11" width="3.75" style="496" customWidth="1"/>
    <col min="12" max="12" width="17.5" style="496" customWidth="1"/>
    <col min="13" max="13" width="16.625" style="496" customWidth="1"/>
    <col min="14" max="14" width="10" style="496" customWidth="1"/>
    <col min="15" max="15" width="8.75" style="499" customWidth="1"/>
    <col min="16" max="16384" width="9" style="496"/>
  </cols>
  <sheetData>
    <row r="1" spans="1:14">
      <c r="A1" s="496" t="s">
        <v>602</v>
      </c>
    </row>
    <row r="2" spans="1:14">
      <c r="A2" s="496" t="s">
        <v>356</v>
      </c>
    </row>
    <row r="3" spans="1:14" s="496" customFormat="1" ht="21.75" customHeight="1">
      <c r="C3" s="500"/>
      <c r="D3" s="1276" t="s">
        <v>603</v>
      </c>
      <c r="E3" s="1276"/>
      <c r="F3" s="1276"/>
      <c r="G3" s="1276"/>
      <c r="H3" s="1276"/>
      <c r="I3" s="1276"/>
    </row>
    <row r="4" spans="1:14" ht="14.25" customHeight="1">
      <c r="B4" s="501"/>
      <c r="C4" s="502" t="s">
        <v>152</v>
      </c>
      <c r="D4" s="1277" t="s">
        <v>487</v>
      </c>
      <c r="E4" s="1279" t="s">
        <v>537</v>
      </c>
      <c r="F4" s="1273" t="s">
        <v>153</v>
      </c>
      <c r="G4" s="1279" t="s">
        <v>488</v>
      </c>
      <c r="H4" s="1273" t="s">
        <v>489</v>
      </c>
      <c r="I4" s="1280" t="s">
        <v>154</v>
      </c>
      <c r="J4" s="1269" t="s">
        <v>155</v>
      </c>
      <c r="K4" s="498"/>
    </row>
    <row r="5" spans="1:14" s="503" customFormat="1" ht="14.25" customHeight="1">
      <c r="B5" s="1271" t="s">
        <v>156</v>
      </c>
      <c r="C5" s="1272"/>
      <c r="D5" s="1278"/>
      <c r="E5" s="1275"/>
      <c r="F5" s="1268"/>
      <c r="G5" s="1275"/>
      <c r="H5" s="1268"/>
      <c r="I5" s="1281"/>
      <c r="J5" s="1270"/>
      <c r="K5" s="498"/>
    </row>
    <row r="6" spans="1:14" s="500" customFormat="1" ht="21.75" customHeight="1">
      <c r="B6" s="1273" t="s">
        <v>490</v>
      </c>
      <c r="C6" s="504" t="s">
        <v>665</v>
      </c>
      <c r="D6" s="505">
        <v>78820</v>
      </c>
      <c r="E6" s="506">
        <v>1289</v>
      </c>
      <c r="F6" s="506">
        <v>753</v>
      </c>
      <c r="G6" s="506">
        <v>7150</v>
      </c>
      <c r="H6" s="507">
        <v>0</v>
      </c>
      <c r="I6" s="508">
        <v>2</v>
      </c>
      <c r="J6" s="507">
        <v>88014</v>
      </c>
      <c r="K6" s="509"/>
      <c r="L6" s="500">
        <v>43.254531722054381</v>
      </c>
      <c r="M6" s="500">
        <f>J6/1324</f>
        <v>66.475830815709969</v>
      </c>
    </row>
    <row r="7" spans="1:14" s="510" customFormat="1" ht="21.75" customHeight="1">
      <c r="B7" s="1267"/>
      <c r="C7" s="511" t="s">
        <v>666</v>
      </c>
      <c r="D7" s="512">
        <v>85592</v>
      </c>
      <c r="E7" s="513">
        <v>1466</v>
      </c>
      <c r="F7" s="513">
        <v>744</v>
      </c>
      <c r="G7" s="513">
        <v>7242</v>
      </c>
      <c r="H7" s="514">
        <v>0</v>
      </c>
      <c r="I7" s="515">
        <v>2</v>
      </c>
      <c r="J7" s="516">
        <v>95046</v>
      </c>
      <c r="K7" s="509"/>
      <c r="L7" s="509">
        <v>49.651812688821749</v>
      </c>
      <c r="M7" s="509">
        <f>J7/1324</f>
        <v>71.787009063444103</v>
      </c>
      <c r="N7" s="517" t="e">
        <f>J7/#REF!</f>
        <v>#REF!</v>
      </c>
    </row>
    <row r="8" spans="1:14" s="510" customFormat="1" ht="21.75" customHeight="1">
      <c r="B8" s="1267"/>
      <c r="C8" s="511" t="s">
        <v>667</v>
      </c>
      <c r="D8" s="518">
        <v>93615</v>
      </c>
      <c r="E8" s="519">
        <v>1799</v>
      </c>
      <c r="F8" s="519">
        <v>775</v>
      </c>
      <c r="G8" s="519">
        <v>7281</v>
      </c>
      <c r="H8" s="520">
        <v>0</v>
      </c>
      <c r="I8" s="521">
        <v>1</v>
      </c>
      <c r="J8" s="516">
        <v>103471</v>
      </c>
      <c r="K8" s="509"/>
      <c r="L8" s="510">
        <v>55.732628398791498</v>
      </c>
      <c r="M8" s="500">
        <f>J8/1324</f>
        <v>78.150302114803623</v>
      </c>
      <c r="N8" s="522" t="e">
        <f>J8/J5</f>
        <v>#DIV/0!</v>
      </c>
    </row>
    <row r="9" spans="1:14" s="510" customFormat="1" ht="21.75" customHeight="1">
      <c r="B9" s="1267"/>
      <c r="C9" s="511" t="s">
        <v>668</v>
      </c>
      <c r="D9" s="523">
        <v>103682</v>
      </c>
      <c r="E9" s="524">
        <v>2085</v>
      </c>
      <c r="F9" s="524">
        <v>839</v>
      </c>
      <c r="G9" s="524">
        <v>7136</v>
      </c>
      <c r="H9" s="516">
        <v>0</v>
      </c>
      <c r="I9" s="525">
        <v>2</v>
      </c>
      <c r="J9" s="516">
        <v>113744</v>
      </c>
      <c r="K9" s="509"/>
      <c r="L9" s="510">
        <v>55.732628398791498</v>
      </c>
      <c r="M9" s="500">
        <f>J9/1324</f>
        <v>85.909365558912384</v>
      </c>
      <c r="N9" s="522" t="e">
        <f>J9/#REF!</f>
        <v>#REF!</v>
      </c>
    </row>
    <row r="10" spans="1:14" s="510" customFormat="1" ht="21.75" customHeight="1">
      <c r="B10" s="1268"/>
      <c r="C10" s="526" t="s">
        <v>669</v>
      </c>
      <c r="D10" s="527">
        <v>113762</v>
      </c>
      <c r="E10" s="528">
        <v>2329</v>
      </c>
      <c r="F10" s="528">
        <v>880</v>
      </c>
      <c r="G10" s="528">
        <v>6955</v>
      </c>
      <c r="H10" s="529">
        <v>0</v>
      </c>
      <c r="I10" s="530">
        <v>2</v>
      </c>
      <c r="J10" s="527">
        <v>123928</v>
      </c>
      <c r="K10" s="509"/>
      <c r="M10" s="500">
        <f>J10/1324</f>
        <v>93.601208459214504</v>
      </c>
      <c r="N10" s="522"/>
    </row>
    <row r="11" spans="1:14" s="500" customFormat="1" ht="21.75" customHeight="1">
      <c r="B11" s="1274" t="s">
        <v>491</v>
      </c>
      <c r="C11" s="531" t="str">
        <f>$C$6</f>
        <v>R3.3末</v>
      </c>
      <c r="D11" s="518">
        <v>99123</v>
      </c>
      <c r="E11" s="519">
        <v>1593</v>
      </c>
      <c r="F11" s="519">
        <v>1198</v>
      </c>
      <c r="G11" s="532">
        <v>8425</v>
      </c>
      <c r="H11" s="520">
        <v>0</v>
      </c>
      <c r="I11" s="521">
        <v>1</v>
      </c>
      <c r="J11" s="520">
        <v>110340</v>
      </c>
      <c r="K11" s="509"/>
      <c r="L11" s="509">
        <v>53.348472983555205</v>
      </c>
      <c r="M11" s="509">
        <f t="shared" ref="M11:M15" si="0">J11/1277</f>
        <v>86.405638214565386</v>
      </c>
      <c r="N11" s="509"/>
    </row>
    <row r="12" spans="1:14" s="510" customFormat="1" ht="21.75" customHeight="1">
      <c r="B12" s="1274"/>
      <c r="C12" s="511" t="str">
        <f>$C$7</f>
        <v>R4.3末</v>
      </c>
      <c r="D12" s="512">
        <v>108422</v>
      </c>
      <c r="E12" s="513">
        <v>1834</v>
      </c>
      <c r="F12" s="513">
        <v>1239</v>
      </c>
      <c r="G12" s="533">
        <v>8539</v>
      </c>
      <c r="H12" s="514">
        <v>0</v>
      </c>
      <c r="I12" s="515">
        <v>0</v>
      </c>
      <c r="J12" s="512">
        <v>120034</v>
      </c>
      <c r="K12" s="509"/>
      <c r="L12" s="509">
        <v>62.029757243539542</v>
      </c>
      <c r="M12" s="509">
        <f t="shared" si="0"/>
        <v>93.996867658574786</v>
      </c>
      <c r="N12" s="517" t="e">
        <f>J12/#REF!</f>
        <v>#REF!</v>
      </c>
    </row>
    <row r="13" spans="1:14" s="510" customFormat="1" ht="21.75" customHeight="1">
      <c r="B13" s="1274"/>
      <c r="C13" s="531" t="str">
        <f>$C$8</f>
        <v>R5.3末</v>
      </c>
      <c r="D13" s="518">
        <v>117611</v>
      </c>
      <c r="E13" s="519">
        <v>2183</v>
      </c>
      <c r="F13" s="519">
        <v>1339</v>
      </c>
      <c r="G13" s="519">
        <v>8652</v>
      </c>
      <c r="H13" s="520">
        <v>0</v>
      </c>
      <c r="I13" s="521">
        <v>0</v>
      </c>
      <c r="J13" s="516">
        <v>129785</v>
      </c>
      <c r="K13" s="509"/>
      <c r="L13" s="510">
        <v>70.825043069694999</v>
      </c>
      <c r="M13" s="500">
        <f t="shared" si="0"/>
        <v>101.6327329678935</v>
      </c>
      <c r="N13" s="522">
        <f>J13/J9</f>
        <v>1.1410272190181461</v>
      </c>
    </row>
    <row r="14" spans="1:14" s="510" customFormat="1" ht="21.75" customHeight="1">
      <c r="B14" s="1274"/>
      <c r="C14" s="534" t="str">
        <f>$C$9</f>
        <v>R6.3末</v>
      </c>
      <c r="D14" s="523">
        <v>127777</v>
      </c>
      <c r="E14" s="524">
        <v>2492</v>
      </c>
      <c r="F14" s="524">
        <v>1430</v>
      </c>
      <c r="G14" s="524">
        <v>8522</v>
      </c>
      <c r="H14" s="516">
        <v>0</v>
      </c>
      <c r="I14" s="525">
        <v>0</v>
      </c>
      <c r="J14" s="523">
        <v>140221</v>
      </c>
      <c r="K14" s="509"/>
      <c r="L14" s="510">
        <v>70.825043069694999</v>
      </c>
      <c r="M14" s="500">
        <f t="shared" si="0"/>
        <v>109.80501174628034</v>
      </c>
      <c r="N14" s="522">
        <f>J14/J10</f>
        <v>1.1314714995804016</v>
      </c>
    </row>
    <row r="15" spans="1:14" s="510" customFormat="1" ht="21.75" customHeight="1">
      <c r="B15" s="1275"/>
      <c r="C15" s="526" t="str">
        <f>$C$10</f>
        <v>R7.3末</v>
      </c>
      <c r="D15" s="527">
        <v>138209</v>
      </c>
      <c r="E15" s="528">
        <v>2738</v>
      </c>
      <c r="F15" s="528">
        <v>1537</v>
      </c>
      <c r="G15" s="528">
        <v>8301</v>
      </c>
      <c r="H15" s="529">
        <v>0</v>
      </c>
      <c r="I15" s="530">
        <v>0</v>
      </c>
      <c r="J15" s="527">
        <v>150785</v>
      </c>
      <c r="K15" s="509"/>
      <c r="L15" s="510">
        <v>70.825043069694999</v>
      </c>
      <c r="M15" s="500">
        <f t="shared" si="0"/>
        <v>118.07752545027408</v>
      </c>
      <c r="N15" s="522" t="e">
        <f>J15/#REF!</f>
        <v>#REF!</v>
      </c>
    </row>
    <row r="16" spans="1:14" s="500" customFormat="1" ht="21.75" customHeight="1">
      <c r="B16" s="1267" t="s">
        <v>492</v>
      </c>
      <c r="C16" s="534" t="str">
        <f>$C$6</f>
        <v>R3.3末</v>
      </c>
      <c r="D16" s="523">
        <v>227348</v>
      </c>
      <c r="E16" s="524">
        <v>2958</v>
      </c>
      <c r="F16" s="524">
        <v>1960</v>
      </c>
      <c r="G16" s="535">
        <v>15701</v>
      </c>
      <c r="H16" s="516">
        <v>34</v>
      </c>
      <c r="I16" s="525">
        <v>62</v>
      </c>
      <c r="J16" s="516">
        <v>248063</v>
      </c>
      <c r="K16" s="509"/>
      <c r="L16" s="500">
        <v>68.385510996119024</v>
      </c>
      <c r="M16" s="500">
        <f t="shared" ref="M16:M20" si="1">J16/2319</f>
        <v>106.96981457524795</v>
      </c>
    </row>
    <row r="17" spans="2:14" s="510" customFormat="1" ht="21.75" customHeight="1">
      <c r="B17" s="1267"/>
      <c r="C17" s="511" t="str">
        <f>$C$7</f>
        <v>R4.3末</v>
      </c>
      <c r="D17" s="512">
        <v>246174</v>
      </c>
      <c r="E17" s="513">
        <v>3374</v>
      </c>
      <c r="F17" s="513">
        <v>2086</v>
      </c>
      <c r="G17" s="533">
        <v>15688</v>
      </c>
      <c r="H17" s="514">
        <v>27</v>
      </c>
      <c r="I17" s="515">
        <v>112</v>
      </c>
      <c r="J17" s="512">
        <v>267461</v>
      </c>
      <c r="K17" s="509"/>
      <c r="L17" s="509">
        <v>79.09874946097456</v>
      </c>
      <c r="M17" s="509">
        <f t="shared" si="1"/>
        <v>115.33462699439414</v>
      </c>
      <c r="N17" s="517" t="e">
        <f>J17/#REF!</f>
        <v>#REF!</v>
      </c>
    </row>
    <row r="18" spans="2:14" s="510" customFormat="1" ht="21.75" customHeight="1">
      <c r="B18" s="1267"/>
      <c r="C18" s="531" t="str">
        <f>$C$8</f>
        <v>R5.3末</v>
      </c>
      <c r="D18" s="518">
        <v>265751</v>
      </c>
      <c r="E18" s="519">
        <v>3936</v>
      </c>
      <c r="F18" s="519">
        <v>2373</v>
      </c>
      <c r="G18" s="519">
        <v>15562</v>
      </c>
      <c r="H18" s="520">
        <v>20</v>
      </c>
      <c r="I18" s="521">
        <v>121</v>
      </c>
      <c r="J18" s="516">
        <v>287763</v>
      </c>
      <c r="K18" s="509"/>
      <c r="L18" s="510">
        <v>89.468736524363905</v>
      </c>
      <c r="M18" s="500">
        <f t="shared" si="1"/>
        <v>124.08926261319534</v>
      </c>
      <c r="N18" s="522">
        <f>J18/J15</f>
        <v>1.9084325363928774</v>
      </c>
    </row>
    <row r="19" spans="2:14" s="510" customFormat="1" ht="21.75" customHeight="1">
      <c r="B19" s="1267"/>
      <c r="C19" s="534" t="str">
        <f>$C$9</f>
        <v>R6.3末</v>
      </c>
      <c r="D19" s="523">
        <v>288116</v>
      </c>
      <c r="E19" s="524">
        <v>4653</v>
      </c>
      <c r="F19" s="524">
        <v>2640</v>
      </c>
      <c r="G19" s="524">
        <v>15194</v>
      </c>
      <c r="H19" s="516">
        <v>14</v>
      </c>
      <c r="I19" s="525">
        <v>131</v>
      </c>
      <c r="J19" s="516">
        <v>310748</v>
      </c>
      <c r="K19" s="509"/>
      <c r="L19" s="510">
        <v>89.468736524363905</v>
      </c>
      <c r="M19" s="500">
        <f t="shared" si="1"/>
        <v>134.00086244070721</v>
      </c>
      <c r="N19" s="522" t="e">
        <f>J19/#REF!</f>
        <v>#REF!</v>
      </c>
    </row>
    <row r="20" spans="2:14" s="510" customFormat="1" ht="21.75" customHeight="1">
      <c r="B20" s="1268"/>
      <c r="C20" s="526" t="str">
        <f>$C$10</f>
        <v>R7.3末</v>
      </c>
      <c r="D20" s="527">
        <v>310219</v>
      </c>
      <c r="E20" s="528">
        <v>5210</v>
      </c>
      <c r="F20" s="528">
        <v>2972</v>
      </c>
      <c r="G20" s="528">
        <v>14481</v>
      </c>
      <c r="H20" s="529">
        <v>9</v>
      </c>
      <c r="I20" s="530">
        <v>135</v>
      </c>
      <c r="J20" s="529">
        <v>333026</v>
      </c>
      <c r="K20" s="509"/>
      <c r="L20" s="510">
        <v>89.468736524363905</v>
      </c>
      <c r="M20" s="500">
        <f t="shared" si="1"/>
        <v>143.60758947822336</v>
      </c>
      <c r="N20" s="522" t="e">
        <f>J20/#REF!</f>
        <v>#REF!</v>
      </c>
    </row>
    <row r="21" spans="2:14" s="500" customFormat="1" ht="21.75" customHeight="1">
      <c r="B21" s="1267" t="s">
        <v>493</v>
      </c>
      <c r="C21" s="534" t="str">
        <f>$C$6</f>
        <v>R3.3末</v>
      </c>
      <c r="D21" s="523">
        <v>82875</v>
      </c>
      <c r="E21" s="524">
        <v>1202</v>
      </c>
      <c r="F21" s="524">
        <v>1369</v>
      </c>
      <c r="G21" s="535">
        <v>5741</v>
      </c>
      <c r="H21" s="516">
        <v>1</v>
      </c>
      <c r="I21" s="525">
        <v>0</v>
      </c>
      <c r="J21" s="516">
        <v>91188</v>
      </c>
      <c r="K21" s="509"/>
      <c r="L21" s="500">
        <v>53.622934888241012</v>
      </c>
      <c r="M21" s="500">
        <f t="shared" ref="M21:M25" si="2">J21/1029</f>
        <v>88.618075801749271</v>
      </c>
    </row>
    <row r="22" spans="2:14" s="510" customFormat="1" ht="21.75" customHeight="1">
      <c r="B22" s="1267"/>
      <c r="C22" s="511" t="str">
        <f>$C$7</f>
        <v>R4.3末</v>
      </c>
      <c r="D22" s="512">
        <v>90007</v>
      </c>
      <c r="E22" s="513">
        <v>1385</v>
      </c>
      <c r="F22" s="513">
        <v>1401</v>
      </c>
      <c r="G22" s="533">
        <v>5671</v>
      </c>
      <c r="H22" s="514">
        <v>1</v>
      </c>
      <c r="I22" s="515">
        <v>0</v>
      </c>
      <c r="J22" s="512">
        <v>98465</v>
      </c>
      <c r="K22" s="509"/>
      <c r="L22" s="509">
        <v>63.137998056365404</v>
      </c>
      <c r="M22" s="509">
        <f t="shared" si="2"/>
        <v>95.689990281827022</v>
      </c>
      <c r="N22" s="517" t="e">
        <f>J22/#REF!</f>
        <v>#REF!</v>
      </c>
    </row>
    <row r="23" spans="2:14" s="510" customFormat="1" ht="21.75" customHeight="1">
      <c r="B23" s="1267"/>
      <c r="C23" s="531" t="str">
        <f>$C$8</f>
        <v>R5.3末</v>
      </c>
      <c r="D23" s="518">
        <v>97398</v>
      </c>
      <c r="E23" s="519">
        <v>1638</v>
      </c>
      <c r="F23" s="519">
        <v>1440</v>
      </c>
      <c r="G23" s="519">
        <v>5672</v>
      </c>
      <c r="H23" s="520">
        <v>0</v>
      </c>
      <c r="I23" s="521">
        <v>0</v>
      </c>
      <c r="J23" s="516">
        <v>106148</v>
      </c>
      <c r="K23" s="509"/>
      <c r="L23" s="510">
        <v>72.623906705539397</v>
      </c>
      <c r="M23" s="500">
        <f t="shared" si="2"/>
        <v>103.15646258503402</v>
      </c>
      <c r="N23" s="522">
        <f>J23/J20</f>
        <v>0.31873787632196887</v>
      </c>
    </row>
    <row r="24" spans="2:14" s="510" customFormat="1" ht="21.75" customHeight="1">
      <c r="B24" s="1267"/>
      <c r="C24" s="534" t="str">
        <f>$C$9</f>
        <v>R6.3末</v>
      </c>
      <c r="D24" s="523">
        <v>105732</v>
      </c>
      <c r="E24" s="524">
        <v>1940</v>
      </c>
      <c r="F24" s="524">
        <v>1444</v>
      </c>
      <c r="G24" s="524">
        <v>5570</v>
      </c>
      <c r="H24" s="516">
        <v>0</v>
      </c>
      <c r="I24" s="525">
        <v>0</v>
      </c>
      <c r="J24" s="523">
        <v>114686</v>
      </c>
      <c r="K24" s="509"/>
      <c r="L24" s="510">
        <v>72.623906705539397</v>
      </c>
      <c r="M24" s="500">
        <f t="shared" si="2"/>
        <v>111.45383867832848</v>
      </c>
      <c r="N24" s="522" t="e">
        <f>J24/#REF!</f>
        <v>#REF!</v>
      </c>
    </row>
    <row r="25" spans="2:14" s="510" customFormat="1" ht="21.75" customHeight="1">
      <c r="B25" s="1268"/>
      <c r="C25" s="526" t="str">
        <f>$C$10</f>
        <v>R7.3末</v>
      </c>
      <c r="D25" s="527">
        <v>113958</v>
      </c>
      <c r="E25" s="528">
        <v>2133</v>
      </c>
      <c r="F25" s="528">
        <v>1423</v>
      </c>
      <c r="G25" s="528">
        <v>5358</v>
      </c>
      <c r="H25" s="529">
        <v>0</v>
      </c>
      <c r="I25" s="530">
        <v>0</v>
      </c>
      <c r="J25" s="527">
        <v>122872</v>
      </c>
      <c r="K25" s="509"/>
      <c r="L25" s="510">
        <v>72.623906705539397</v>
      </c>
      <c r="M25" s="500">
        <f t="shared" si="2"/>
        <v>119.40913508260446</v>
      </c>
      <c r="N25" s="522" t="e">
        <f>J25/#REF!</f>
        <v>#REF!</v>
      </c>
    </row>
    <row r="26" spans="2:14" s="500" customFormat="1" ht="21.75" customHeight="1">
      <c r="B26" s="1267" t="s">
        <v>494</v>
      </c>
      <c r="C26" s="534" t="str">
        <f>$C$6</f>
        <v>R3.3末</v>
      </c>
      <c r="D26" s="523">
        <v>100584</v>
      </c>
      <c r="E26" s="524">
        <v>1701</v>
      </c>
      <c r="F26" s="524">
        <v>1794</v>
      </c>
      <c r="G26" s="535">
        <v>7675</v>
      </c>
      <c r="H26" s="516">
        <v>1</v>
      </c>
      <c r="I26" s="525">
        <v>3</v>
      </c>
      <c r="J26" s="516">
        <v>111758</v>
      </c>
      <c r="K26" s="509"/>
      <c r="L26" s="500">
        <v>61.771914132379251</v>
      </c>
      <c r="M26" s="500">
        <f t="shared" ref="M26:M30" si="3">J26/1118</f>
        <v>99.962432915921283</v>
      </c>
    </row>
    <row r="27" spans="2:14" s="510" customFormat="1" ht="21.75" customHeight="1">
      <c r="B27" s="1267"/>
      <c r="C27" s="511" t="str">
        <f>$C$7</f>
        <v>R4.3末</v>
      </c>
      <c r="D27" s="512">
        <v>109312</v>
      </c>
      <c r="E27" s="513">
        <v>1935</v>
      </c>
      <c r="F27" s="513">
        <v>1968</v>
      </c>
      <c r="G27" s="533">
        <v>7760</v>
      </c>
      <c r="H27" s="514">
        <v>0</v>
      </c>
      <c r="I27" s="515">
        <v>4</v>
      </c>
      <c r="J27" s="512">
        <v>120979</v>
      </c>
      <c r="K27" s="509"/>
      <c r="L27" s="509">
        <v>72.250447227191415</v>
      </c>
      <c r="M27" s="509">
        <f t="shared" si="3"/>
        <v>108.21019677996422</v>
      </c>
      <c r="N27" s="517" t="e">
        <f>J27/#REF!</f>
        <v>#REF!</v>
      </c>
    </row>
    <row r="28" spans="2:14" s="510" customFormat="1" ht="21.75" customHeight="1">
      <c r="B28" s="1267"/>
      <c r="C28" s="531" t="str">
        <f>$C$8</f>
        <v>R5.3末</v>
      </c>
      <c r="D28" s="518">
        <v>118774</v>
      </c>
      <c r="E28" s="519">
        <v>2301</v>
      </c>
      <c r="F28" s="519">
        <v>2073</v>
      </c>
      <c r="G28" s="519">
        <v>7759</v>
      </c>
      <c r="H28" s="520">
        <v>0</v>
      </c>
      <c r="I28" s="521">
        <v>5</v>
      </c>
      <c r="J28" s="516">
        <v>130912</v>
      </c>
      <c r="K28" s="509"/>
      <c r="L28" s="510">
        <v>82.917710196780007</v>
      </c>
      <c r="M28" s="500">
        <f t="shared" si="3"/>
        <v>117.09481216457961</v>
      </c>
      <c r="N28" s="522">
        <f>J28/J25</f>
        <v>1.0654339475226251</v>
      </c>
    </row>
    <row r="29" spans="2:14" s="510" customFormat="1" ht="21.75" customHeight="1">
      <c r="B29" s="1267"/>
      <c r="C29" s="534" t="str">
        <f>$C$9</f>
        <v>R6.3末</v>
      </c>
      <c r="D29" s="523">
        <v>128976</v>
      </c>
      <c r="E29" s="524">
        <v>2711</v>
      </c>
      <c r="F29" s="524">
        <v>2106</v>
      </c>
      <c r="G29" s="524">
        <v>7615</v>
      </c>
      <c r="H29" s="516">
        <v>0</v>
      </c>
      <c r="I29" s="525">
        <v>4</v>
      </c>
      <c r="J29" s="523">
        <v>141412</v>
      </c>
      <c r="K29" s="509"/>
      <c r="L29" s="510">
        <v>82.917710196780007</v>
      </c>
      <c r="M29" s="500">
        <f t="shared" si="3"/>
        <v>126.4865831842576</v>
      </c>
      <c r="N29" s="522" t="e">
        <f>J29/#REF!</f>
        <v>#REF!</v>
      </c>
    </row>
    <row r="30" spans="2:14" s="510" customFormat="1" ht="21.75" customHeight="1">
      <c r="B30" s="1268"/>
      <c r="C30" s="526" t="str">
        <f>$C$10</f>
        <v>R7.3末</v>
      </c>
      <c r="D30" s="527">
        <v>139819</v>
      </c>
      <c r="E30" s="528">
        <v>3000</v>
      </c>
      <c r="F30" s="528">
        <v>2123</v>
      </c>
      <c r="G30" s="528">
        <v>7304</v>
      </c>
      <c r="H30" s="529">
        <v>0</v>
      </c>
      <c r="I30" s="530">
        <v>6</v>
      </c>
      <c r="J30" s="527">
        <v>152252</v>
      </c>
      <c r="K30" s="509"/>
      <c r="L30" s="510">
        <v>82.917710196780007</v>
      </c>
      <c r="M30" s="500">
        <f t="shared" si="3"/>
        <v>136.1824686940966</v>
      </c>
      <c r="N30" s="522" t="e">
        <f>J30/#REF!</f>
        <v>#REF!</v>
      </c>
    </row>
    <row r="31" spans="2:14" s="500" customFormat="1" ht="21.75" customHeight="1">
      <c r="B31" s="1267" t="s">
        <v>495</v>
      </c>
      <c r="C31" s="534" t="str">
        <f>$C$6</f>
        <v>R3.3末</v>
      </c>
      <c r="D31" s="523">
        <v>201121</v>
      </c>
      <c r="E31" s="524">
        <v>3161</v>
      </c>
      <c r="F31" s="524">
        <v>3702</v>
      </c>
      <c r="G31" s="535">
        <v>14015</v>
      </c>
      <c r="H31" s="516">
        <v>4</v>
      </c>
      <c r="I31" s="525">
        <v>118</v>
      </c>
      <c r="J31" s="516">
        <v>222121</v>
      </c>
      <c r="K31" s="509"/>
      <c r="L31" s="500">
        <v>70.964414646725118</v>
      </c>
      <c r="M31" s="500">
        <f t="shared" ref="M31:M35" si="4">J31/1939</f>
        <v>114.55440948942754</v>
      </c>
    </row>
    <row r="32" spans="2:14" s="510" customFormat="1" ht="21.75" customHeight="1">
      <c r="B32" s="1267"/>
      <c r="C32" s="511" t="str">
        <f>$C$7</f>
        <v>R4.3末</v>
      </c>
      <c r="D32" s="512">
        <v>218817</v>
      </c>
      <c r="E32" s="513">
        <v>3641</v>
      </c>
      <c r="F32" s="513">
        <v>3839</v>
      </c>
      <c r="G32" s="533">
        <v>13883</v>
      </c>
      <c r="H32" s="514">
        <v>4</v>
      </c>
      <c r="I32" s="515">
        <v>345</v>
      </c>
      <c r="J32" s="512">
        <v>240529</v>
      </c>
      <c r="K32" s="509"/>
      <c r="L32" s="509">
        <v>82.755544094894276</v>
      </c>
      <c r="M32" s="509">
        <f t="shared" si="4"/>
        <v>124.04796286745746</v>
      </c>
      <c r="N32" s="536" t="e">
        <f>J32/#REF!</f>
        <v>#REF!</v>
      </c>
    </row>
    <row r="33" spans="2:14" s="510" customFormat="1" ht="21.75" customHeight="1">
      <c r="B33" s="1267"/>
      <c r="C33" s="531" t="str">
        <f>$C$8</f>
        <v>R5.3末</v>
      </c>
      <c r="D33" s="518">
        <v>236568</v>
      </c>
      <c r="E33" s="519">
        <v>4272</v>
      </c>
      <c r="F33" s="519">
        <v>4040</v>
      </c>
      <c r="G33" s="519">
        <v>13724</v>
      </c>
      <c r="H33" s="520">
        <v>1</v>
      </c>
      <c r="I33" s="521">
        <v>384</v>
      </c>
      <c r="J33" s="516">
        <v>258989</v>
      </c>
      <c r="K33" s="509"/>
      <c r="L33" s="510">
        <v>94.347601856627094</v>
      </c>
      <c r="M33" s="500">
        <f t="shared" si="4"/>
        <v>133.56833419288293</v>
      </c>
      <c r="N33" s="537">
        <f>J33/J30</f>
        <v>1.7010548301500144</v>
      </c>
    </row>
    <row r="34" spans="2:14" s="510" customFormat="1" ht="21.75" customHeight="1">
      <c r="B34" s="1267"/>
      <c r="C34" s="534" t="str">
        <f>$C$9</f>
        <v>R6.3末</v>
      </c>
      <c r="D34" s="523">
        <v>257200</v>
      </c>
      <c r="E34" s="524">
        <v>5169</v>
      </c>
      <c r="F34" s="524">
        <v>4315</v>
      </c>
      <c r="G34" s="524">
        <v>13340</v>
      </c>
      <c r="H34" s="516">
        <v>1</v>
      </c>
      <c r="I34" s="525">
        <v>453</v>
      </c>
      <c r="J34" s="523">
        <v>280478</v>
      </c>
      <c r="K34" s="509"/>
      <c r="L34" s="510">
        <v>94.347601856627094</v>
      </c>
      <c r="M34" s="500">
        <f t="shared" si="4"/>
        <v>144.65085095410006</v>
      </c>
      <c r="N34" s="537" t="e">
        <f>J34/#REF!</f>
        <v>#REF!</v>
      </c>
    </row>
    <row r="35" spans="2:14" s="510" customFormat="1" ht="21.75" customHeight="1">
      <c r="B35" s="1268"/>
      <c r="C35" s="526" t="str">
        <f>$C$10</f>
        <v>R7.3末</v>
      </c>
      <c r="D35" s="527">
        <v>277007</v>
      </c>
      <c r="E35" s="528">
        <v>5819</v>
      </c>
      <c r="F35" s="528">
        <v>4409</v>
      </c>
      <c r="G35" s="528">
        <v>12687</v>
      </c>
      <c r="H35" s="529">
        <v>1</v>
      </c>
      <c r="I35" s="530">
        <v>470</v>
      </c>
      <c r="J35" s="527">
        <v>300393</v>
      </c>
      <c r="K35" s="509"/>
      <c r="L35" s="510">
        <v>94.347601856627094</v>
      </c>
      <c r="M35" s="500">
        <f t="shared" si="4"/>
        <v>154.92160907684374</v>
      </c>
      <c r="N35" s="537" t="e">
        <f>J35/#REF!</f>
        <v>#REF!</v>
      </c>
    </row>
    <row r="36" spans="2:14" s="500" customFormat="1" ht="21.75" customHeight="1">
      <c r="B36" s="1267" t="s">
        <v>157</v>
      </c>
      <c r="C36" s="534" t="str">
        <f>$C$6</f>
        <v>R3.3末</v>
      </c>
      <c r="D36" s="538">
        <v>789871</v>
      </c>
      <c r="E36" s="513">
        <v>11904</v>
      </c>
      <c r="F36" s="513">
        <v>10776</v>
      </c>
      <c r="G36" s="513">
        <v>58707</v>
      </c>
      <c r="H36" s="513">
        <v>40</v>
      </c>
      <c r="I36" s="515">
        <v>186</v>
      </c>
      <c r="J36" s="516">
        <v>871484</v>
      </c>
      <c r="K36" s="509"/>
    </row>
    <row r="37" spans="2:14" s="510" customFormat="1" ht="21.75" customHeight="1">
      <c r="B37" s="1267"/>
      <c r="C37" s="511" t="str">
        <f>$C$7</f>
        <v>R4.3末</v>
      </c>
      <c r="D37" s="539">
        <v>858324</v>
      </c>
      <c r="E37" s="513">
        <v>13635</v>
      </c>
      <c r="F37" s="513">
        <v>11277</v>
      </c>
      <c r="G37" s="513">
        <v>58783</v>
      </c>
      <c r="H37" s="513">
        <v>32</v>
      </c>
      <c r="I37" s="515">
        <v>463</v>
      </c>
      <c r="J37" s="514">
        <v>942514</v>
      </c>
      <c r="K37" s="509"/>
      <c r="N37" s="540" t="e">
        <f>J37/#REF!</f>
        <v>#REF!</v>
      </c>
    </row>
    <row r="38" spans="2:14" s="510" customFormat="1" ht="21.75" customHeight="1">
      <c r="B38" s="1267"/>
      <c r="C38" s="531" t="str">
        <f>$C$8</f>
        <v>R5.3末</v>
      </c>
      <c r="D38" s="518">
        <v>929717</v>
      </c>
      <c r="E38" s="519">
        <v>16129</v>
      </c>
      <c r="F38" s="519">
        <v>12040</v>
      </c>
      <c r="G38" s="519">
        <v>58650</v>
      </c>
      <c r="H38" s="520">
        <v>21</v>
      </c>
      <c r="I38" s="521">
        <v>511</v>
      </c>
      <c r="J38" s="516">
        <v>1017068</v>
      </c>
      <c r="K38" s="509"/>
      <c r="N38" s="541">
        <f>J38/J35</f>
        <v>3.3857912800897489</v>
      </c>
    </row>
    <row r="39" spans="2:14" s="510" customFormat="1" ht="21.75" customHeight="1">
      <c r="B39" s="1267"/>
      <c r="C39" s="534" t="str">
        <f>$C$9</f>
        <v>R6.3末</v>
      </c>
      <c r="D39" s="523">
        <v>1011483</v>
      </c>
      <c r="E39" s="524">
        <v>19050</v>
      </c>
      <c r="F39" s="524">
        <v>12774</v>
      </c>
      <c r="G39" s="524">
        <v>57377</v>
      </c>
      <c r="H39" s="516">
        <v>15</v>
      </c>
      <c r="I39" s="525">
        <v>590</v>
      </c>
      <c r="J39" s="523">
        <v>1101289</v>
      </c>
      <c r="K39" s="509"/>
      <c r="N39" s="541" t="e">
        <f>J39/#REF!</f>
        <v>#REF!</v>
      </c>
    </row>
    <row r="40" spans="2:14" s="510" customFormat="1" ht="21.75" customHeight="1">
      <c r="B40" s="1268"/>
      <c r="C40" s="526" t="str">
        <f>$C$10</f>
        <v>R7.3末</v>
      </c>
      <c r="D40" s="527">
        <v>1092974</v>
      </c>
      <c r="E40" s="528">
        <v>21229</v>
      </c>
      <c r="F40" s="528">
        <v>13344</v>
      </c>
      <c r="G40" s="528">
        <v>55086</v>
      </c>
      <c r="H40" s="529">
        <v>10</v>
      </c>
      <c r="I40" s="530">
        <v>613</v>
      </c>
      <c r="J40" s="527">
        <v>1183256</v>
      </c>
      <c r="K40" s="509"/>
      <c r="N40" s="541" t="e">
        <f>J40/#REF!</f>
        <v>#REF!</v>
      </c>
    </row>
    <row r="41" spans="2:14" s="500" customFormat="1" ht="21.75" customHeight="1">
      <c r="B41" s="1267" t="s">
        <v>158</v>
      </c>
      <c r="C41" s="534" t="str">
        <f>$C$6</f>
        <v>R3.3末</v>
      </c>
      <c r="D41" s="523">
        <v>9921147</v>
      </c>
      <c r="E41" s="524">
        <v>151355</v>
      </c>
      <c r="F41" s="524">
        <v>125580</v>
      </c>
      <c r="G41" s="535">
        <v>844707</v>
      </c>
      <c r="H41" s="516">
        <v>6583</v>
      </c>
      <c r="I41" s="525">
        <v>5279</v>
      </c>
      <c r="J41" s="518">
        <v>11054651</v>
      </c>
      <c r="K41" s="509"/>
    </row>
    <row r="42" spans="2:14" s="510" customFormat="1" ht="21.75" customHeight="1">
      <c r="B42" s="1267"/>
      <c r="C42" s="511" t="str">
        <f>$C$7</f>
        <v>R4.3末</v>
      </c>
      <c r="D42" s="512">
        <v>10704008</v>
      </c>
      <c r="E42" s="513">
        <v>174377</v>
      </c>
      <c r="F42" s="513">
        <v>140205</v>
      </c>
      <c r="G42" s="533">
        <v>824096</v>
      </c>
      <c r="H42" s="514">
        <v>5324</v>
      </c>
      <c r="I42" s="515">
        <v>7114</v>
      </c>
      <c r="J42" s="512">
        <v>11855124</v>
      </c>
      <c r="K42" s="509"/>
      <c r="M42" s="500"/>
      <c r="N42" s="542">
        <f>J42/J40</f>
        <v>10.019069415240658</v>
      </c>
    </row>
    <row r="43" spans="2:14" s="510" customFormat="1" ht="21.75" customHeight="1">
      <c r="B43" s="1267"/>
      <c r="C43" s="531" t="str">
        <f>$C$8</f>
        <v>R5.3末</v>
      </c>
      <c r="D43" s="518">
        <v>11548804</v>
      </c>
      <c r="E43" s="519">
        <v>207800</v>
      </c>
      <c r="F43" s="519">
        <v>164793</v>
      </c>
      <c r="G43" s="519">
        <v>799989</v>
      </c>
      <c r="H43" s="520">
        <v>4638</v>
      </c>
      <c r="I43" s="521">
        <v>7474</v>
      </c>
      <c r="J43" s="516">
        <v>12733498</v>
      </c>
      <c r="K43" s="509"/>
      <c r="M43" s="500"/>
      <c r="N43" s="543">
        <f>J43/J38</f>
        <v>12.519809884884786</v>
      </c>
    </row>
    <row r="44" spans="2:14" s="510" customFormat="1" ht="21.75" customHeight="1">
      <c r="B44" s="1267"/>
      <c r="C44" s="534" t="str">
        <f>$C$9</f>
        <v>R6.3末</v>
      </c>
      <c r="D44" s="523">
        <v>12572871</v>
      </c>
      <c r="E44" s="524">
        <v>252853</v>
      </c>
      <c r="F44" s="524">
        <v>196182</v>
      </c>
      <c r="G44" s="524">
        <v>763032</v>
      </c>
      <c r="H44" s="516">
        <v>4094</v>
      </c>
      <c r="I44" s="525">
        <v>8052</v>
      </c>
      <c r="J44" s="523">
        <v>13797084</v>
      </c>
      <c r="K44" s="509"/>
      <c r="M44" s="500"/>
      <c r="N44" s="543">
        <f>J44/J39</f>
        <v>12.528122954101965</v>
      </c>
    </row>
    <row r="45" spans="2:14" s="510" customFormat="1" ht="21.75" customHeight="1">
      <c r="B45" s="1268"/>
      <c r="C45" s="526" t="str">
        <f>$C$10</f>
        <v>R7.3末</v>
      </c>
      <c r="D45" s="527">
        <v>13657340</v>
      </c>
      <c r="E45" s="528">
        <v>287744</v>
      </c>
      <c r="F45" s="528">
        <v>221569</v>
      </c>
      <c r="G45" s="528">
        <v>721254</v>
      </c>
      <c r="H45" s="529">
        <v>3602</v>
      </c>
      <c r="I45" s="530">
        <v>8673</v>
      </c>
      <c r="J45" s="527">
        <v>14900182</v>
      </c>
      <c r="K45" s="509"/>
      <c r="M45" s="500"/>
      <c r="N45" s="543">
        <f>J45/J40</f>
        <v>12.592526046772635</v>
      </c>
    </row>
    <row r="46" spans="2:14" s="510" customFormat="1" ht="15" customHeight="1">
      <c r="B46" s="498"/>
      <c r="C46" s="544"/>
      <c r="D46" s="509"/>
      <c r="E46" s="509"/>
      <c r="F46" s="509"/>
      <c r="G46" s="509"/>
      <c r="H46" s="509"/>
      <c r="I46" s="509"/>
      <c r="J46" s="509"/>
      <c r="K46" s="509"/>
      <c r="M46" s="500"/>
      <c r="N46" s="543"/>
    </row>
    <row r="47" spans="2:14" ht="10.15" customHeight="1" thickBot="1">
      <c r="M47" s="500"/>
      <c r="N47" s="500"/>
    </row>
    <row r="48" spans="2:14" ht="18.75" customHeight="1">
      <c r="L48" s="545"/>
      <c r="M48" s="546">
        <f>J35</f>
        <v>300393</v>
      </c>
      <c r="N48" s="547" t="str">
        <f>"島 　 "&amp;$C$10</f>
        <v>島 　 R7.3末</v>
      </c>
    </row>
    <row r="49" spans="12:16" ht="18.75" customHeight="1">
      <c r="L49" s="548"/>
      <c r="M49" s="500">
        <f>J34</f>
        <v>280478</v>
      </c>
      <c r="N49" s="549" t="str">
        <f>"      "&amp;$C$9</f>
        <v xml:space="preserve">      R6.3末</v>
      </c>
    </row>
    <row r="50" spans="12:16" ht="18.75" customHeight="1">
      <c r="L50" s="548"/>
      <c r="M50" s="550">
        <f>J33</f>
        <v>258989</v>
      </c>
      <c r="N50" s="549" t="str">
        <f>"      "&amp;$C$8</f>
        <v xml:space="preserve">      R5.3末</v>
      </c>
      <c r="P50" s="503"/>
    </row>
    <row r="51" spans="12:16" ht="18.75" customHeight="1">
      <c r="L51" s="548"/>
      <c r="M51" s="550">
        <f>J32</f>
        <v>240529</v>
      </c>
      <c r="N51" s="549" t="str">
        <f>"      "&amp;$C$7</f>
        <v xml:space="preserve">      R4.3末</v>
      </c>
      <c r="P51" s="500"/>
    </row>
    <row r="52" spans="12:16" ht="18.75" customHeight="1" thickBot="1">
      <c r="L52" s="548"/>
      <c r="M52" s="551">
        <f>J31</f>
        <v>222121</v>
      </c>
      <c r="N52" s="549" t="str">
        <f>"福  "&amp;$C$6</f>
        <v>福  R3.3末</v>
      </c>
      <c r="P52" s="500"/>
    </row>
    <row r="53" spans="12:16" ht="18.75" customHeight="1">
      <c r="L53" s="545"/>
      <c r="M53" s="552">
        <f>J30</f>
        <v>152252</v>
      </c>
      <c r="N53" s="547" t="str">
        <f>"形 　 "&amp;$C$10</f>
        <v>形 　 R7.3末</v>
      </c>
      <c r="P53" s="500"/>
    </row>
    <row r="54" spans="12:16" ht="18.75" customHeight="1">
      <c r="L54" s="548"/>
      <c r="M54" s="551">
        <f>J29</f>
        <v>141412</v>
      </c>
      <c r="N54" s="549" t="str">
        <f>"      "&amp;$C$9</f>
        <v xml:space="preserve">      R6.3末</v>
      </c>
      <c r="P54" s="500"/>
    </row>
    <row r="55" spans="12:16" ht="18.75" customHeight="1">
      <c r="L55" s="548"/>
      <c r="M55" s="553">
        <f>J28</f>
        <v>130912</v>
      </c>
      <c r="N55" s="549" t="str">
        <f>"      "&amp;$C$8</f>
        <v xml:space="preserve">      R5.3末</v>
      </c>
      <c r="P55" s="500"/>
    </row>
    <row r="56" spans="12:16" ht="18.75" customHeight="1">
      <c r="L56" s="548"/>
      <c r="M56" s="553">
        <f>J27</f>
        <v>120979</v>
      </c>
      <c r="N56" s="549" t="str">
        <f>"      "&amp;$C$7</f>
        <v xml:space="preserve">      R4.3末</v>
      </c>
      <c r="P56" s="500"/>
    </row>
    <row r="57" spans="12:16" ht="18.75" customHeight="1" thickBot="1">
      <c r="L57" s="548"/>
      <c r="M57" s="553">
        <f>J26</f>
        <v>111758</v>
      </c>
      <c r="N57" s="549" t="str">
        <f>"山  "&amp;$C$6</f>
        <v>山  R3.3末</v>
      </c>
      <c r="P57" s="500"/>
    </row>
    <row r="58" spans="12:16" ht="18.75" customHeight="1">
      <c r="L58" s="545"/>
      <c r="M58" s="554">
        <f>J25</f>
        <v>122872</v>
      </c>
      <c r="N58" s="547" t="str">
        <f>"田 　 "&amp;$C$10</f>
        <v>田 　 R7.3末</v>
      </c>
      <c r="P58" s="500"/>
    </row>
    <row r="59" spans="12:16" ht="18.75" customHeight="1">
      <c r="L59" s="548"/>
      <c r="M59" s="553">
        <f>J24</f>
        <v>114686</v>
      </c>
      <c r="N59" s="549" t="str">
        <f>"      "&amp;$C$9</f>
        <v xml:space="preserve">      R6.3末</v>
      </c>
      <c r="P59" s="500"/>
    </row>
    <row r="60" spans="12:16" ht="18.75" customHeight="1">
      <c r="L60" s="548"/>
      <c r="M60" s="555">
        <f>J23</f>
        <v>106148</v>
      </c>
      <c r="N60" s="549" t="str">
        <f>"      "&amp;$C$8</f>
        <v xml:space="preserve">      R5.3末</v>
      </c>
      <c r="P60" s="500"/>
    </row>
    <row r="61" spans="12:16" ht="18.75" customHeight="1">
      <c r="L61" s="548"/>
      <c r="M61" s="555">
        <f>J22</f>
        <v>98465</v>
      </c>
      <c r="N61" s="549" t="str">
        <f>"      "&amp;$C$7</f>
        <v xml:space="preserve">      R4.3末</v>
      </c>
      <c r="P61" s="500"/>
    </row>
    <row r="62" spans="12:16" ht="18.75" customHeight="1" thickBot="1">
      <c r="L62" s="548"/>
      <c r="M62" s="555">
        <f>J21</f>
        <v>91188</v>
      </c>
      <c r="N62" s="549" t="str">
        <f>"秋  "&amp;$C$6</f>
        <v>秋  R3.3末</v>
      </c>
      <c r="P62" s="500"/>
    </row>
    <row r="63" spans="12:16" ht="18.75" customHeight="1">
      <c r="L63" s="545"/>
      <c r="M63" s="556">
        <f>J20</f>
        <v>333026</v>
      </c>
      <c r="N63" s="547" t="str">
        <f>"城 　 "&amp;$C$10</f>
        <v>城 　 R7.3末</v>
      </c>
      <c r="P63" s="500"/>
    </row>
    <row r="64" spans="12:16" ht="18.75" customHeight="1">
      <c r="L64" s="548"/>
      <c r="M64" s="555">
        <f>J19</f>
        <v>310748</v>
      </c>
      <c r="N64" s="549" t="str">
        <f>"      "&amp;$C$9</f>
        <v xml:space="preserve">      R6.3末</v>
      </c>
      <c r="P64" s="500"/>
    </row>
    <row r="65" spans="12:16" ht="18.75" customHeight="1">
      <c r="L65" s="548"/>
      <c r="M65" s="557">
        <f>J18</f>
        <v>287763</v>
      </c>
      <c r="N65" s="549" t="str">
        <f>"      "&amp;$C$8</f>
        <v xml:space="preserve">      R5.3末</v>
      </c>
      <c r="P65" s="500"/>
    </row>
    <row r="66" spans="12:16" ht="18.75" customHeight="1">
      <c r="L66" s="548"/>
      <c r="M66" s="557">
        <f>J17</f>
        <v>267461</v>
      </c>
      <c r="N66" s="549" t="str">
        <f>"      "&amp;$C$7</f>
        <v xml:space="preserve">      R4.3末</v>
      </c>
      <c r="P66" s="500"/>
    </row>
    <row r="67" spans="12:16" ht="18.75" customHeight="1" thickBot="1">
      <c r="L67" s="548"/>
      <c r="M67" s="557">
        <f>J16</f>
        <v>248063</v>
      </c>
      <c r="N67" s="549" t="str">
        <f>"宮  "&amp;$C$6</f>
        <v>宮  R3.3末</v>
      </c>
      <c r="P67" s="500"/>
    </row>
    <row r="68" spans="12:16" ht="18.75" customHeight="1">
      <c r="L68" s="545"/>
      <c r="M68" s="558">
        <f>J15</f>
        <v>150785</v>
      </c>
      <c r="N68" s="547" t="str">
        <f>"手 　 "&amp;$C$10</f>
        <v>手 　 R7.3末</v>
      </c>
      <c r="P68" s="500"/>
    </row>
    <row r="69" spans="12:16" ht="18.75" customHeight="1">
      <c r="L69" s="548"/>
      <c r="M69" s="557">
        <f>J14</f>
        <v>140221</v>
      </c>
      <c r="N69" s="549" t="str">
        <f>"      "&amp;$C$9</f>
        <v xml:space="preserve">      R6.3末</v>
      </c>
      <c r="P69" s="500"/>
    </row>
    <row r="70" spans="12:16" ht="18.75" customHeight="1">
      <c r="L70" s="548"/>
      <c r="M70" s="559">
        <f>J13</f>
        <v>129785</v>
      </c>
      <c r="N70" s="549" t="str">
        <f>"      "&amp;$C$8</f>
        <v xml:space="preserve">      R5.3末</v>
      </c>
      <c r="P70" s="500"/>
    </row>
    <row r="71" spans="12:16" ht="18.75" customHeight="1">
      <c r="L71" s="548"/>
      <c r="M71" s="559">
        <f>J12</f>
        <v>120034</v>
      </c>
      <c r="N71" s="549" t="str">
        <f>"      "&amp;$C$7</f>
        <v xml:space="preserve">      R4.3末</v>
      </c>
      <c r="P71" s="500"/>
    </row>
    <row r="72" spans="12:16" ht="18.75" customHeight="1" thickBot="1">
      <c r="L72" s="548"/>
      <c r="M72" s="559">
        <f>J11</f>
        <v>110340</v>
      </c>
      <c r="N72" s="549" t="str">
        <f>"岩  "&amp;$C$6</f>
        <v>岩  R3.3末</v>
      </c>
      <c r="P72" s="500"/>
    </row>
    <row r="73" spans="12:16" ht="18.75" customHeight="1">
      <c r="L73" s="560"/>
      <c r="M73" s="561">
        <f>J10</f>
        <v>123928</v>
      </c>
      <c r="N73" s="547" t="str">
        <f>"森 　 "&amp;$C$10</f>
        <v>森 　 R7.3末</v>
      </c>
      <c r="P73" s="500"/>
    </row>
    <row r="74" spans="12:16" ht="18.75" customHeight="1">
      <c r="L74" s="562"/>
      <c r="M74" s="559">
        <f>J9</f>
        <v>113744</v>
      </c>
      <c r="N74" s="549" t="str">
        <f>"      "&amp;$C$9</f>
        <v xml:space="preserve">      R6.3末</v>
      </c>
      <c r="P74" s="500"/>
    </row>
    <row r="75" spans="12:16" ht="18.75" customHeight="1">
      <c r="L75" s="562"/>
      <c r="M75" s="559">
        <f>J8</f>
        <v>103471</v>
      </c>
      <c r="N75" s="549" t="str">
        <f>"      "&amp;$C$8</f>
        <v xml:space="preserve">      R5.3末</v>
      </c>
      <c r="P75" s="500"/>
    </row>
    <row r="76" spans="12:16" ht="18.75" customHeight="1">
      <c r="L76" s="562"/>
      <c r="M76" s="559">
        <f>J7</f>
        <v>95046</v>
      </c>
      <c r="N76" s="549" t="str">
        <f>"      "&amp;$C$7</f>
        <v xml:space="preserve">      R4.3末</v>
      </c>
      <c r="P76" s="500"/>
    </row>
    <row r="77" spans="12:16" ht="18.75" customHeight="1" thickBot="1">
      <c r="L77" s="563"/>
      <c r="M77" s="564">
        <f>J6</f>
        <v>88014</v>
      </c>
      <c r="N77" s="565" t="str">
        <f>"青  "&amp;$C$6</f>
        <v>青  R3.3末</v>
      </c>
      <c r="P77" s="500"/>
    </row>
    <row r="78" spans="12:16" ht="18.75" customHeight="1">
      <c r="M78" s="500"/>
      <c r="N78" s="500"/>
      <c r="P78" s="500"/>
    </row>
    <row r="79" spans="12:16" ht="18.75" customHeight="1">
      <c r="M79" s="500"/>
      <c r="N79" s="500"/>
      <c r="P79" s="500"/>
    </row>
    <row r="80" spans="12:16" ht="18.75" customHeight="1">
      <c r="M80" s="500"/>
      <c r="N80" s="500"/>
      <c r="P80" s="500"/>
    </row>
    <row r="81" spans="2:16" ht="18.75" customHeight="1">
      <c r="P81" s="500"/>
    </row>
    <row r="82" spans="2:16" ht="18.75" customHeight="1">
      <c r="P82" s="500"/>
    </row>
    <row r="83" spans="2:16" ht="18.75" customHeight="1">
      <c r="P83" s="500"/>
    </row>
    <row r="84" spans="2:16" ht="18.75" customHeight="1">
      <c r="P84" s="500"/>
    </row>
    <row r="85" spans="2:16" ht="18.75" customHeight="1">
      <c r="P85" s="500"/>
    </row>
    <row r="86" spans="2:16" ht="18.75" customHeight="1">
      <c r="P86" s="500"/>
    </row>
    <row r="87" spans="2:16" s="500" customFormat="1" ht="18.75" customHeight="1">
      <c r="L87" s="496"/>
      <c r="M87" s="496"/>
      <c r="N87" s="496"/>
    </row>
    <row r="88" spans="2:16" s="500" customFormat="1" ht="18.75" customHeight="1">
      <c r="L88" s="496"/>
      <c r="M88" s="496"/>
      <c r="N88" s="496"/>
    </row>
    <row r="89" spans="2:16" s="500" customFormat="1" ht="18.75" customHeight="1">
      <c r="L89" s="496"/>
      <c r="M89" s="496"/>
      <c r="N89" s="496"/>
    </row>
    <row r="90" spans="2:16" s="500" customFormat="1" ht="18.75" customHeight="1">
      <c r="L90" s="496"/>
      <c r="M90" s="496"/>
      <c r="N90" s="496"/>
    </row>
    <row r="91" spans="2:16" s="500" customFormat="1" ht="20.100000000000001" customHeight="1">
      <c r="L91" s="496"/>
      <c r="M91" s="496"/>
      <c r="N91" s="496"/>
    </row>
    <row r="92" spans="2:16" s="500" customFormat="1" ht="20.100000000000001" customHeight="1">
      <c r="L92" s="496"/>
      <c r="M92" s="496"/>
      <c r="N92" s="496"/>
    </row>
    <row r="93" spans="2:16" s="500" customFormat="1" ht="20.100000000000001" customHeight="1">
      <c r="B93" s="566" t="s">
        <v>496</v>
      </c>
      <c r="L93" s="496"/>
      <c r="M93" s="496"/>
      <c r="N93" s="496"/>
    </row>
    <row r="94" spans="2:16" s="500" customFormat="1" ht="20.100000000000001" customHeight="1">
      <c r="B94" s="566" t="s">
        <v>497</v>
      </c>
      <c r="L94" s="496"/>
      <c r="M94" s="496"/>
      <c r="N94" s="496"/>
    </row>
    <row r="95" spans="2:16" ht="20.100000000000001" customHeight="1">
      <c r="B95" s="566" t="s">
        <v>498</v>
      </c>
    </row>
    <row r="96" spans="2:16" ht="20.100000000000001" customHeight="1">
      <c r="B96" s="566"/>
      <c r="D96" s="500"/>
      <c r="E96" s="500"/>
      <c r="F96" s="500"/>
      <c r="G96" s="500"/>
      <c r="H96" s="500"/>
      <c r="I96" s="500"/>
    </row>
    <row r="97" spans="4:9" ht="20.100000000000001" customHeight="1">
      <c r="D97" s="500"/>
      <c r="E97" s="500"/>
      <c r="F97" s="500"/>
      <c r="G97" s="500"/>
      <c r="H97" s="500"/>
      <c r="I97" s="500"/>
    </row>
    <row r="98" spans="4:9" ht="18.75" customHeight="1">
      <c r="D98" s="500"/>
      <c r="E98" s="500"/>
      <c r="F98" s="500"/>
      <c r="G98" s="566"/>
      <c r="H98" s="500"/>
      <c r="I98" s="500"/>
    </row>
    <row r="99" spans="4:9" ht="18.75" customHeight="1">
      <c r="D99" s="500"/>
      <c r="E99" s="500"/>
      <c r="F99" s="500"/>
      <c r="G99" s="566"/>
      <c r="H99" s="500"/>
      <c r="I99" s="500"/>
    </row>
    <row r="100" spans="4:9">
      <c r="D100" s="500"/>
      <c r="E100" s="500"/>
      <c r="F100" s="500"/>
      <c r="G100" s="500"/>
      <c r="H100" s="500"/>
      <c r="I100" s="500"/>
    </row>
  </sheetData>
  <mergeCells count="17">
    <mergeCell ref="D3:I3"/>
    <mergeCell ref="D4:D5"/>
    <mergeCell ref="E4:E5"/>
    <mergeCell ref="F4:F5"/>
    <mergeCell ref="G4:G5"/>
    <mergeCell ref="H4:H5"/>
    <mergeCell ref="I4:I5"/>
    <mergeCell ref="B26:B30"/>
    <mergeCell ref="B31:B35"/>
    <mergeCell ref="B36:B40"/>
    <mergeCell ref="B41:B45"/>
    <mergeCell ref="J4:J5"/>
    <mergeCell ref="B5:C5"/>
    <mergeCell ref="B6:B10"/>
    <mergeCell ref="B11:B15"/>
    <mergeCell ref="B16:B20"/>
    <mergeCell ref="B21:B25"/>
  </mergeCells>
  <phoneticPr fontId="7"/>
  <printOptions horizontalCentered="1"/>
  <pageMargins left="0.70866141732283472" right="0.39370078740157483" top="0.74803149606299213" bottom="0.43307086614173229" header="0.31496062992125984" footer="0.31496062992125984"/>
  <pageSetup paperSize="9" scale="83" fitToHeight="2" orientation="portrait" r:id="rId1"/>
  <rowBreaks count="1" manualBreakCount="1">
    <brk id="46" max="10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892DE-3D46-496D-A4C0-E5283EA2E474}">
  <sheetPr>
    <tabColor rgb="FF66FF99"/>
    <pageSetUpPr fitToPage="1"/>
  </sheetPr>
  <dimension ref="A1:U32"/>
  <sheetViews>
    <sheetView view="pageBreakPreview" zoomScaleNormal="100" zoomScaleSheetLayoutView="100" workbookViewId="0">
      <pane ySplit="1" topLeftCell="A2" activePane="bottomLeft" state="frozen"/>
      <selection activeCell="M28" sqref="M28"/>
      <selection pane="bottomLeft"/>
    </sheetView>
  </sheetViews>
  <sheetFormatPr defaultColWidth="9" defaultRowHeight="13.5"/>
  <cols>
    <col min="1" max="1" width="3.625" style="569" customWidth="1"/>
    <col min="2" max="2" width="18.125" style="568" bestFit="1" customWidth="1"/>
    <col min="3" max="3" width="28.25" style="569" bestFit="1" customWidth="1"/>
    <col min="4" max="4" width="8.625" style="569" bestFit="1" customWidth="1"/>
    <col min="5" max="6" width="8.625" style="569" hidden="1" customWidth="1"/>
    <col min="7" max="8" width="10.625" style="569" customWidth="1"/>
    <col min="9" max="10" width="10.625" style="569" hidden="1" customWidth="1"/>
    <col min="11" max="11" width="12.625" style="569" customWidth="1"/>
    <col min="12" max="14" width="10.625" style="569" customWidth="1"/>
    <col min="15" max="15" width="12.625" style="569" customWidth="1"/>
    <col min="16" max="17" width="10.625" style="569" customWidth="1"/>
    <col min="18" max="18" width="4.625" style="569" customWidth="1"/>
    <col min="19" max="16384" width="9" style="569"/>
  </cols>
  <sheetData>
    <row r="1" spans="1:21" ht="17.25">
      <c r="A1" s="567" t="s">
        <v>604</v>
      </c>
    </row>
    <row r="2" spans="1:21">
      <c r="U2" s="569" t="s">
        <v>670</v>
      </c>
    </row>
    <row r="3" spans="1:21" ht="18" thickBot="1">
      <c r="A3" s="570" t="s">
        <v>159</v>
      </c>
      <c r="B3" s="570"/>
      <c r="C3" s="570"/>
      <c r="Q3" s="571" t="s">
        <v>671</v>
      </c>
      <c r="U3" s="569" t="s">
        <v>672</v>
      </c>
    </row>
    <row r="4" spans="1:21">
      <c r="A4" s="1303" t="s">
        <v>160</v>
      </c>
      <c r="B4" s="1304" t="s">
        <v>161</v>
      </c>
      <c r="C4" s="1306" t="s">
        <v>162</v>
      </c>
      <c r="D4" s="1306" t="s">
        <v>163</v>
      </c>
      <c r="E4" s="1307" t="s">
        <v>552</v>
      </c>
      <c r="F4" s="1308"/>
      <c r="G4" s="1308"/>
      <c r="H4" s="1308"/>
      <c r="I4" s="1308"/>
      <c r="J4" s="1308"/>
      <c r="K4" s="1308"/>
      <c r="L4" s="1308"/>
      <c r="M4" s="1308"/>
      <c r="N4" s="1308"/>
      <c r="O4" s="1308"/>
      <c r="P4" s="1308"/>
      <c r="Q4" s="1309"/>
      <c r="R4" s="1310" t="s">
        <v>164</v>
      </c>
      <c r="U4" s="569" t="s">
        <v>673</v>
      </c>
    </row>
    <row r="5" spans="1:21">
      <c r="A5" s="1284"/>
      <c r="B5" s="1305"/>
      <c r="C5" s="1301"/>
      <c r="D5" s="1301"/>
      <c r="E5" s="1299" t="s">
        <v>553</v>
      </c>
      <c r="F5" s="1299" t="s">
        <v>554</v>
      </c>
      <c r="G5" s="1301" t="s">
        <v>165</v>
      </c>
      <c r="H5" s="1301"/>
      <c r="I5" s="1299" t="s">
        <v>553</v>
      </c>
      <c r="J5" s="1299" t="s">
        <v>554</v>
      </c>
      <c r="K5" s="1301" t="s">
        <v>166</v>
      </c>
      <c r="L5" s="1301"/>
      <c r="M5" s="1301"/>
      <c r="N5" s="1301"/>
      <c r="O5" s="1301"/>
      <c r="P5" s="1302" t="s">
        <v>167</v>
      </c>
      <c r="Q5" s="1302" t="s">
        <v>168</v>
      </c>
      <c r="R5" s="1311"/>
    </row>
    <row r="6" spans="1:21">
      <c r="A6" s="1284"/>
      <c r="B6" s="1305"/>
      <c r="C6" s="1301"/>
      <c r="D6" s="1301"/>
      <c r="E6" s="1300"/>
      <c r="F6" s="1300"/>
      <c r="G6" s="572" t="s">
        <v>169</v>
      </c>
      <c r="H6" s="572" t="s">
        <v>170</v>
      </c>
      <c r="I6" s="1300"/>
      <c r="J6" s="1300"/>
      <c r="K6" s="572" t="s">
        <v>171</v>
      </c>
      <c r="L6" s="573" t="s">
        <v>172</v>
      </c>
      <c r="M6" s="572" t="s">
        <v>173</v>
      </c>
      <c r="N6" s="574" t="s">
        <v>174</v>
      </c>
      <c r="O6" s="572" t="s">
        <v>175</v>
      </c>
      <c r="P6" s="1302"/>
      <c r="Q6" s="1302"/>
      <c r="R6" s="1311"/>
    </row>
    <row r="7" spans="1:21">
      <c r="A7" s="1284" t="s">
        <v>176</v>
      </c>
      <c r="B7" s="575" t="s">
        <v>177</v>
      </c>
      <c r="C7" s="576" t="s">
        <v>178</v>
      </c>
      <c r="D7" s="577">
        <v>20.7</v>
      </c>
      <c r="E7" s="578">
        <v>101</v>
      </c>
      <c r="F7" s="578">
        <v>76</v>
      </c>
      <c r="G7" s="578">
        <v>234</v>
      </c>
      <c r="H7" s="578"/>
      <c r="I7" s="578">
        <v>17999</v>
      </c>
      <c r="J7" s="578">
        <v>38702</v>
      </c>
      <c r="K7" s="578">
        <v>119551</v>
      </c>
      <c r="L7" s="578">
        <v>0</v>
      </c>
      <c r="M7" s="578"/>
      <c r="N7" s="578">
        <v>36276</v>
      </c>
      <c r="O7" s="578">
        <f>SUM(K7:N7)</f>
        <v>155827</v>
      </c>
      <c r="P7" s="578">
        <v>2841</v>
      </c>
      <c r="Q7" s="578"/>
      <c r="R7" s="579">
        <v>17</v>
      </c>
    </row>
    <row r="8" spans="1:21">
      <c r="A8" s="1284"/>
      <c r="B8" s="1298" t="s">
        <v>179</v>
      </c>
      <c r="C8" s="576" t="s">
        <v>180</v>
      </c>
      <c r="D8" s="577">
        <v>16.8</v>
      </c>
      <c r="E8" s="578">
        <v>768</v>
      </c>
      <c r="F8" s="578">
        <v>245</v>
      </c>
      <c r="G8" s="578">
        <v>999</v>
      </c>
      <c r="H8" s="578"/>
      <c r="I8" s="578">
        <v>112176</v>
      </c>
      <c r="J8" s="578">
        <v>78611</v>
      </c>
      <c r="K8" s="578">
        <v>205907</v>
      </c>
      <c r="L8" s="578">
        <v>10</v>
      </c>
      <c r="M8" s="578"/>
      <c r="N8" s="578">
        <v>20654</v>
      </c>
      <c r="O8" s="578">
        <f t="shared" ref="O8:O29" si="0">SUM(K8:N8)</f>
        <v>226571</v>
      </c>
      <c r="P8" s="578">
        <v>11367</v>
      </c>
      <c r="Q8" s="578"/>
      <c r="R8" s="1290">
        <v>30</v>
      </c>
    </row>
    <row r="9" spans="1:21">
      <c r="A9" s="1284"/>
      <c r="B9" s="1298"/>
      <c r="C9" s="576" t="s">
        <v>181</v>
      </c>
      <c r="D9" s="577">
        <v>13.9</v>
      </c>
      <c r="E9" s="578">
        <v>211</v>
      </c>
      <c r="F9" s="578">
        <v>112</v>
      </c>
      <c r="G9" s="578">
        <v>290</v>
      </c>
      <c r="H9" s="578"/>
      <c r="I9" s="578">
        <v>24693</v>
      </c>
      <c r="J9" s="578">
        <v>29489</v>
      </c>
      <c r="K9" s="578">
        <v>58504</v>
      </c>
      <c r="L9" s="578">
        <v>0</v>
      </c>
      <c r="M9" s="578"/>
      <c r="N9" s="578">
        <v>11372</v>
      </c>
      <c r="O9" s="578">
        <f t="shared" si="0"/>
        <v>69876</v>
      </c>
      <c r="P9" s="578">
        <v>1946</v>
      </c>
      <c r="Q9" s="578"/>
      <c r="R9" s="1292"/>
    </row>
    <row r="10" spans="1:21">
      <c r="A10" s="1284"/>
      <c r="B10" s="575" t="s">
        <v>182</v>
      </c>
      <c r="C10" s="576" t="s">
        <v>183</v>
      </c>
      <c r="D10" s="577">
        <v>0.8</v>
      </c>
      <c r="E10" s="578"/>
      <c r="F10" s="578">
        <v>4</v>
      </c>
      <c r="G10" s="578">
        <v>48</v>
      </c>
      <c r="H10" s="578"/>
      <c r="I10" s="578"/>
      <c r="J10" s="578">
        <v>1657</v>
      </c>
      <c r="K10" s="578">
        <v>25040</v>
      </c>
      <c r="L10" s="578">
        <v>0</v>
      </c>
      <c r="M10" s="578"/>
      <c r="N10" s="578"/>
      <c r="O10" s="578">
        <f t="shared" si="0"/>
        <v>25040</v>
      </c>
      <c r="P10" s="578">
        <v>39</v>
      </c>
      <c r="Q10" s="578"/>
      <c r="R10" s="579">
        <v>1</v>
      </c>
    </row>
    <row r="11" spans="1:21">
      <c r="A11" s="1284"/>
      <c r="B11" s="575" t="s">
        <v>184</v>
      </c>
      <c r="C11" s="576" t="s">
        <v>185</v>
      </c>
      <c r="D11" s="577">
        <v>121.9</v>
      </c>
      <c r="E11" s="578">
        <v>2620</v>
      </c>
      <c r="F11" s="578">
        <v>818</v>
      </c>
      <c r="G11" s="578">
        <v>3979</v>
      </c>
      <c r="H11" s="578"/>
      <c r="I11" s="578">
        <v>357855</v>
      </c>
      <c r="J11" s="578">
        <v>483866</v>
      </c>
      <c r="K11" s="578">
        <v>1272436</v>
      </c>
      <c r="L11" s="578">
        <v>0</v>
      </c>
      <c r="M11" s="578"/>
      <c r="N11" s="578">
        <v>1130770</v>
      </c>
      <c r="O11" s="578">
        <f t="shared" si="0"/>
        <v>2403206</v>
      </c>
      <c r="P11" s="578">
        <v>88232</v>
      </c>
      <c r="Q11" s="578"/>
      <c r="R11" s="579">
        <v>22</v>
      </c>
    </row>
    <row r="12" spans="1:21">
      <c r="A12" s="1284"/>
      <c r="B12" s="575" t="s">
        <v>186</v>
      </c>
      <c r="C12" s="576" t="s">
        <v>187</v>
      </c>
      <c r="D12" s="577">
        <v>8.5</v>
      </c>
      <c r="E12" s="578"/>
      <c r="F12" s="578"/>
      <c r="G12" s="578"/>
      <c r="H12" s="578">
        <v>200</v>
      </c>
      <c r="I12" s="578"/>
      <c r="J12" s="578"/>
      <c r="K12" s="578"/>
      <c r="L12" s="578"/>
      <c r="M12" s="578">
        <v>158623</v>
      </c>
      <c r="N12" s="578">
        <v>213622</v>
      </c>
      <c r="O12" s="95">
        <f t="shared" si="0"/>
        <v>372245</v>
      </c>
      <c r="P12" s="578"/>
      <c r="Q12" s="578">
        <v>1697</v>
      </c>
      <c r="R12" s="579">
        <v>3</v>
      </c>
    </row>
    <row r="13" spans="1:21">
      <c r="A13" s="1284" t="s">
        <v>188</v>
      </c>
      <c r="B13" s="1298" t="s">
        <v>189</v>
      </c>
      <c r="C13" s="576" t="s">
        <v>190</v>
      </c>
      <c r="D13" s="577">
        <v>71</v>
      </c>
      <c r="E13" s="578">
        <v>430</v>
      </c>
      <c r="F13" s="578">
        <v>206</v>
      </c>
      <c r="G13" s="1287">
        <v>604</v>
      </c>
      <c r="H13" s="1287"/>
      <c r="I13" s="580">
        <v>91663</v>
      </c>
      <c r="J13" s="580">
        <v>164998</v>
      </c>
      <c r="K13" s="1287">
        <v>338325</v>
      </c>
      <c r="L13" s="1287">
        <v>0</v>
      </c>
      <c r="M13" s="1287"/>
      <c r="N13" s="1287">
        <v>65906</v>
      </c>
      <c r="O13" s="1287">
        <f t="shared" si="0"/>
        <v>404231</v>
      </c>
      <c r="P13" s="1287">
        <v>16648</v>
      </c>
      <c r="Q13" s="1287"/>
      <c r="R13" s="1290">
        <v>26</v>
      </c>
    </row>
    <row r="14" spans="1:21">
      <c r="A14" s="1284"/>
      <c r="B14" s="1298"/>
      <c r="C14" s="581" t="s">
        <v>191</v>
      </c>
      <c r="D14" s="582">
        <v>55.4</v>
      </c>
      <c r="E14" s="578"/>
      <c r="F14" s="578"/>
      <c r="G14" s="1288"/>
      <c r="H14" s="1288"/>
      <c r="I14" s="580"/>
      <c r="J14" s="580"/>
      <c r="K14" s="1288"/>
      <c r="L14" s="1288"/>
      <c r="M14" s="1288"/>
      <c r="N14" s="1288"/>
      <c r="O14" s="1288"/>
      <c r="P14" s="1288"/>
      <c r="Q14" s="1288"/>
      <c r="R14" s="1291"/>
    </row>
    <row r="15" spans="1:21">
      <c r="A15" s="1284"/>
      <c r="B15" s="1298"/>
      <c r="C15" s="576" t="s">
        <v>192</v>
      </c>
      <c r="D15" s="577">
        <v>36.6</v>
      </c>
      <c r="E15" s="578"/>
      <c r="F15" s="578"/>
      <c r="G15" s="1289"/>
      <c r="H15" s="1289"/>
      <c r="I15" s="580"/>
      <c r="J15" s="580"/>
      <c r="K15" s="1289"/>
      <c r="L15" s="1289"/>
      <c r="M15" s="1289"/>
      <c r="N15" s="1289"/>
      <c r="O15" s="1289"/>
      <c r="P15" s="1289"/>
      <c r="Q15" s="1289"/>
      <c r="R15" s="1292"/>
    </row>
    <row r="16" spans="1:21">
      <c r="A16" s="1284"/>
      <c r="B16" s="575" t="s">
        <v>193</v>
      </c>
      <c r="C16" s="576" t="s">
        <v>194</v>
      </c>
      <c r="D16" s="577">
        <v>82</v>
      </c>
      <c r="E16" s="578">
        <v>3533</v>
      </c>
      <c r="F16" s="578">
        <v>823</v>
      </c>
      <c r="G16" s="578">
        <v>4530</v>
      </c>
      <c r="H16" s="578"/>
      <c r="I16" s="578">
        <v>527857</v>
      </c>
      <c r="J16" s="578">
        <v>355635</v>
      </c>
      <c r="K16" s="578">
        <v>1055878</v>
      </c>
      <c r="L16" s="578">
        <v>0</v>
      </c>
      <c r="M16" s="578"/>
      <c r="N16" s="578">
        <v>2996096</v>
      </c>
      <c r="O16" s="578">
        <f t="shared" si="0"/>
        <v>4051974</v>
      </c>
      <c r="P16" s="578">
        <v>70615</v>
      </c>
      <c r="Q16" s="578"/>
      <c r="R16" s="579">
        <v>14</v>
      </c>
    </row>
    <row r="17" spans="1:18">
      <c r="A17" s="1284"/>
      <c r="B17" s="575" t="s">
        <v>195</v>
      </c>
      <c r="C17" s="576" t="s">
        <v>196</v>
      </c>
      <c r="D17" s="577">
        <v>11.5</v>
      </c>
      <c r="E17" s="578"/>
      <c r="F17" s="578"/>
      <c r="G17" s="578"/>
      <c r="H17" s="578">
        <v>1874</v>
      </c>
      <c r="I17" s="578"/>
      <c r="J17" s="578"/>
      <c r="K17" s="578"/>
      <c r="L17" s="578"/>
      <c r="M17" s="578">
        <v>596650</v>
      </c>
      <c r="N17" s="578">
        <v>5109</v>
      </c>
      <c r="O17" s="578">
        <f t="shared" si="0"/>
        <v>601759</v>
      </c>
      <c r="P17" s="578"/>
      <c r="Q17" s="578">
        <v>21550</v>
      </c>
      <c r="R17" s="579">
        <v>49</v>
      </c>
    </row>
    <row r="18" spans="1:18">
      <c r="A18" s="1284" t="s">
        <v>197</v>
      </c>
      <c r="B18" s="1293" t="s">
        <v>198</v>
      </c>
      <c r="C18" s="576" t="s">
        <v>199</v>
      </c>
      <c r="D18" s="577">
        <v>14.8</v>
      </c>
      <c r="E18" s="578">
        <v>33085</v>
      </c>
      <c r="F18" s="578">
        <v>21895</v>
      </c>
      <c r="G18" s="96">
        <v>70616</v>
      </c>
      <c r="H18" s="578"/>
      <c r="I18" s="578">
        <v>4086219</v>
      </c>
      <c r="J18" s="578">
        <v>4749720</v>
      </c>
      <c r="K18" s="96">
        <v>11715260</v>
      </c>
      <c r="L18" s="578">
        <v>0</v>
      </c>
      <c r="M18" s="578"/>
      <c r="N18" s="96">
        <v>944026</v>
      </c>
      <c r="O18" s="578">
        <f t="shared" si="0"/>
        <v>12659286</v>
      </c>
      <c r="P18" s="96">
        <v>347623</v>
      </c>
      <c r="Q18" s="578"/>
      <c r="R18" s="1296">
        <v>148</v>
      </c>
    </row>
    <row r="19" spans="1:18">
      <c r="A19" s="1284"/>
      <c r="B19" s="1294"/>
      <c r="C19" s="576" t="s">
        <v>200</v>
      </c>
      <c r="D19" s="577">
        <v>13.9</v>
      </c>
      <c r="E19" s="578">
        <v>12847</v>
      </c>
      <c r="F19" s="578">
        <v>8602</v>
      </c>
      <c r="G19" s="96">
        <v>31638</v>
      </c>
      <c r="H19" s="578"/>
      <c r="I19" s="578">
        <v>1269425</v>
      </c>
      <c r="J19" s="578">
        <v>1514516</v>
      </c>
      <c r="K19" s="96">
        <v>4261128</v>
      </c>
      <c r="L19" s="578">
        <v>0</v>
      </c>
      <c r="M19" s="578"/>
      <c r="N19" s="96">
        <v>393533</v>
      </c>
      <c r="O19" s="578">
        <f t="shared" si="0"/>
        <v>4654661</v>
      </c>
      <c r="P19" s="96">
        <v>122702</v>
      </c>
      <c r="Q19" s="578"/>
      <c r="R19" s="1297"/>
    </row>
    <row r="20" spans="1:18">
      <c r="A20" s="1284"/>
      <c r="B20" s="1295"/>
      <c r="C20" s="576" t="s">
        <v>201</v>
      </c>
      <c r="D20" s="577"/>
      <c r="E20" s="580">
        <v>-5132</v>
      </c>
      <c r="F20" s="580">
        <v>-1696</v>
      </c>
      <c r="G20" s="132">
        <v>-9064</v>
      </c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83"/>
    </row>
    <row r="21" spans="1:18">
      <c r="A21" s="1284"/>
      <c r="B21" s="575" t="s">
        <v>202</v>
      </c>
      <c r="C21" s="576" t="s">
        <v>203</v>
      </c>
      <c r="D21" s="577">
        <v>7.1</v>
      </c>
      <c r="E21" s="578">
        <v>1558</v>
      </c>
      <c r="F21" s="578">
        <v>1253</v>
      </c>
      <c r="G21" s="578">
        <v>4862</v>
      </c>
      <c r="H21" s="578"/>
      <c r="I21" s="578">
        <v>162527</v>
      </c>
      <c r="J21" s="578">
        <v>364180</v>
      </c>
      <c r="K21" s="578">
        <v>1108954</v>
      </c>
      <c r="L21" s="578">
        <v>0</v>
      </c>
      <c r="M21" s="578"/>
      <c r="N21" s="578">
        <v>21949</v>
      </c>
      <c r="O21" s="578">
        <f t="shared" si="0"/>
        <v>1130903</v>
      </c>
      <c r="P21" s="578">
        <v>22014</v>
      </c>
      <c r="Q21" s="578"/>
      <c r="R21" s="579">
        <v>6</v>
      </c>
    </row>
    <row r="22" spans="1:18" ht="21">
      <c r="A22" s="1284"/>
      <c r="B22" s="575" t="s">
        <v>204</v>
      </c>
      <c r="C22" s="584" t="s">
        <v>205</v>
      </c>
      <c r="D22" s="577">
        <v>9.5</v>
      </c>
      <c r="E22" s="578"/>
      <c r="F22" s="578"/>
      <c r="G22" s="578"/>
      <c r="H22" s="578">
        <v>739</v>
      </c>
      <c r="I22" s="578"/>
      <c r="J22" s="578"/>
      <c r="K22" s="578"/>
      <c r="L22" s="578"/>
      <c r="M22" s="578">
        <v>355626</v>
      </c>
      <c r="N22" s="578">
        <v>213849</v>
      </c>
      <c r="O22" s="578">
        <f>SUM(K22:N22)</f>
        <v>569475</v>
      </c>
      <c r="P22" s="578"/>
      <c r="Q22" s="578">
        <v>3947</v>
      </c>
      <c r="R22" s="579">
        <v>4</v>
      </c>
    </row>
    <row r="23" spans="1:18" ht="13.5" customHeight="1">
      <c r="A23" s="1282" t="s">
        <v>82</v>
      </c>
      <c r="B23" s="575" t="s">
        <v>206</v>
      </c>
      <c r="C23" s="576" t="s">
        <v>207</v>
      </c>
      <c r="D23" s="577">
        <v>94.2</v>
      </c>
      <c r="E23" s="578">
        <v>102</v>
      </c>
      <c r="F23" s="578">
        <v>78</v>
      </c>
      <c r="G23" s="578">
        <v>227</v>
      </c>
      <c r="H23" s="578"/>
      <c r="I23" s="578">
        <v>22862</v>
      </c>
      <c r="J23" s="578">
        <v>52655</v>
      </c>
      <c r="K23" s="578">
        <v>126082</v>
      </c>
      <c r="L23" s="578">
        <v>0</v>
      </c>
      <c r="M23" s="578"/>
      <c r="N23" s="578">
        <v>4397</v>
      </c>
      <c r="O23" s="578">
        <f t="shared" si="0"/>
        <v>130479</v>
      </c>
      <c r="P23" s="578">
        <v>8362</v>
      </c>
      <c r="Q23" s="578"/>
      <c r="R23" s="579">
        <v>11</v>
      </c>
    </row>
    <row r="24" spans="1:18">
      <c r="A24" s="1283"/>
      <c r="B24" s="575" t="s">
        <v>208</v>
      </c>
      <c r="C24" s="576" t="s">
        <v>209</v>
      </c>
      <c r="D24" s="577">
        <v>23</v>
      </c>
      <c r="E24" s="578">
        <v>89</v>
      </c>
      <c r="F24" s="578">
        <v>42</v>
      </c>
      <c r="G24" s="578">
        <v>191</v>
      </c>
      <c r="H24" s="578"/>
      <c r="I24" s="578">
        <v>13192</v>
      </c>
      <c r="J24" s="578">
        <v>20203</v>
      </c>
      <c r="K24" s="578">
        <v>38241</v>
      </c>
      <c r="L24" s="578">
        <v>0</v>
      </c>
      <c r="M24" s="578"/>
      <c r="N24" s="578">
        <v>97</v>
      </c>
      <c r="O24" s="578">
        <f>SUM(K24:N24)</f>
        <v>38338</v>
      </c>
      <c r="P24" s="578">
        <v>2682</v>
      </c>
      <c r="Q24" s="578"/>
      <c r="R24" s="579">
        <v>5</v>
      </c>
    </row>
    <row r="25" spans="1:18">
      <c r="A25" s="585" t="s">
        <v>83</v>
      </c>
      <c r="B25" s="575" t="s">
        <v>210</v>
      </c>
      <c r="C25" s="576" t="s">
        <v>211</v>
      </c>
      <c r="D25" s="577">
        <v>30.5</v>
      </c>
      <c r="E25" s="578">
        <v>298</v>
      </c>
      <c r="F25" s="578">
        <v>71</v>
      </c>
      <c r="G25" s="578">
        <v>426</v>
      </c>
      <c r="H25" s="578"/>
      <c r="I25" s="578">
        <v>56333</v>
      </c>
      <c r="J25" s="578">
        <v>28572</v>
      </c>
      <c r="K25" s="578">
        <v>105274</v>
      </c>
      <c r="L25" s="578">
        <v>0</v>
      </c>
      <c r="M25" s="578"/>
      <c r="N25" s="578">
        <v>23983</v>
      </c>
      <c r="O25" s="578">
        <f t="shared" si="0"/>
        <v>129257</v>
      </c>
      <c r="P25" s="578">
        <v>4267</v>
      </c>
      <c r="Q25" s="578"/>
      <c r="R25" s="579">
        <v>6</v>
      </c>
    </row>
    <row r="26" spans="1:18">
      <c r="A26" s="1284" t="s">
        <v>212</v>
      </c>
      <c r="B26" s="575" t="s">
        <v>213</v>
      </c>
      <c r="C26" s="576" t="s">
        <v>214</v>
      </c>
      <c r="D26" s="577">
        <v>54.9</v>
      </c>
      <c r="E26" s="578">
        <v>1069</v>
      </c>
      <c r="F26" s="578">
        <v>502</v>
      </c>
      <c r="G26" s="578">
        <v>1944</v>
      </c>
      <c r="H26" s="578"/>
      <c r="I26" s="578">
        <v>213070</v>
      </c>
      <c r="J26" s="578">
        <v>172360</v>
      </c>
      <c r="K26" s="578">
        <v>500375</v>
      </c>
      <c r="L26" s="578">
        <v>0</v>
      </c>
      <c r="M26" s="578"/>
      <c r="N26" s="578">
        <v>23421</v>
      </c>
      <c r="O26" s="578">
        <f t="shared" si="0"/>
        <v>523796</v>
      </c>
      <c r="P26" s="578">
        <v>26755</v>
      </c>
      <c r="Q26" s="578"/>
      <c r="R26" s="579">
        <v>20</v>
      </c>
    </row>
    <row r="27" spans="1:18">
      <c r="A27" s="1284"/>
      <c r="B27" s="575" t="s">
        <v>215</v>
      </c>
      <c r="C27" s="576" t="s">
        <v>216</v>
      </c>
      <c r="D27" s="577">
        <v>9.1999999999999993</v>
      </c>
      <c r="E27" s="578">
        <v>802</v>
      </c>
      <c r="F27" s="578">
        <v>870</v>
      </c>
      <c r="G27" s="578">
        <v>2031</v>
      </c>
      <c r="H27" s="578"/>
      <c r="I27" s="578">
        <v>168683</v>
      </c>
      <c r="J27" s="578">
        <v>185189</v>
      </c>
      <c r="K27" s="181">
        <v>435810</v>
      </c>
      <c r="L27" s="578">
        <v>0</v>
      </c>
      <c r="M27" s="578"/>
      <c r="N27" s="578">
        <v>36615</v>
      </c>
      <c r="O27" s="578">
        <f t="shared" si="0"/>
        <v>472425</v>
      </c>
      <c r="P27" s="578">
        <v>9760</v>
      </c>
      <c r="Q27" s="578"/>
      <c r="R27" s="579">
        <v>14</v>
      </c>
    </row>
    <row r="28" spans="1:18">
      <c r="A28" s="1284"/>
      <c r="B28" s="575" t="s">
        <v>217</v>
      </c>
      <c r="C28" s="576" t="s">
        <v>218</v>
      </c>
      <c r="D28" s="577">
        <v>57.4</v>
      </c>
      <c r="E28" s="578">
        <v>183</v>
      </c>
      <c r="F28" s="578">
        <v>122</v>
      </c>
      <c r="G28" s="578">
        <v>456</v>
      </c>
      <c r="H28" s="578"/>
      <c r="I28" s="578">
        <v>62784</v>
      </c>
      <c r="J28" s="578">
        <v>99210</v>
      </c>
      <c r="K28" s="578">
        <v>276633</v>
      </c>
      <c r="L28" s="578">
        <v>0</v>
      </c>
      <c r="M28" s="578"/>
      <c r="N28" s="578">
        <v>52538</v>
      </c>
      <c r="O28" s="578">
        <f t="shared" si="0"/>
        <v>329171</v>
      </c>
      <c r="P28" s="578">
        <v>12075</v>
      </c>
      <c r="Q28" s="578"/>
      <c r="R28" s="579">
        <v>11</v>
      </c>
    </row>
    <row r="29" spans="1:18">
      <c r="A29" s="1284"/>
      <c r="B29" s="575" t="s">
        <v>219</v>
      </c>
      <c r="C29" s="586" t="s">
        <v>220</v>
      </c>
      <c r="D29" s="577">
        <v>4.8</v>
      </c>
      <c r="E29" s="578"/>
      <c r="F29" s="578"/>
      <c r="G29" s="578"/>
      <c r="H29" s="578">
        <v>156</v>
      </c>
      <c r="I29" s="578"/>
      <c r="J29" s="578"/>
      <c r="K29" s="578"/>
      <c r="L29" s="578"/>
      <c r="M29" s="578">
        <v>163093</v>
      </c>
      <c r="N29" s="578">
        <v>135326</v>
      </c>
      <c r="O29" s="578">
        <f t="shared" si="0"/>
        <v>298419</v>
      </c>
      <c r="P29" s="578"/>
      <c r="Q29" s="578">
        <v>751</v>
      </c>
      <c r="R29" s="579">
        <v>3</v>
      </c>
    </row>
    <row r="30" spans="1:18" ht="14.25" thickBot="1">
      <c r="A30" s="1285" t="s">
        <v>221</v>
      </c>
      <c r="B30" s="1286"/>
      <c r="C30" s="1286"/>
      <c r="D30" s="587">
        <f>SUM(D7:D29)</f>
        <v>758.4</v>
      </c>
      <c r="E30" s="588">
        <f>SUM(E7:E29)</f>
        <v>52564</v>
      </c>
      <c r="F30" s="588">
        <f>SUM(F7:F29)</f>
        <v>34023</v>
      </c>
      <c r="G30" s="589">
        <f>SUM(G7:G29)</f>
        <v>114011</v>
      </c>
      <c r="H30" s="589">
        <f t="shared" ref="H30:O30" si="1">SUM(H7:H29)</f>
        <v>2969</v>
      </c>
      <c r="I30" s="588">
        <f>SUM(I7:I29)</f>
        <v>7187338</v>
      </c>
      <c r="J30" s="588">
        <f>SUM(J7:J29)</f>
        <v>8339563</v>
      </c>
      <c r="K30" s="589">
        <f>SUM(K7:K29)</f>
        <v>21643398</v>
      </c>
      <c r="L30" s="589">
        <f t="shared" si="1"/>
        <v>10</v>
      </c>
      <c r="M30" s="589">
        <f t="shared" si="1"/>
        <v>1273992</v>
      </c>
      <c r="N30" s="589">
        <f t="shared" si="1"/>
        <v>6329539</v>
      </c>
      <c r="O30" s="589">
        <f t="shared" si="1"/>
        <v>29246939</v>
      </c>
      <c r="P30" s="589">
        <f>SUM(P7:P29)</f>
        <v>747928</v>
      </c>
      <c r="Q30" s="589">
        <f>SUM(Q7:Q29)</f>
        <v>27945</v>
      </c>
      <c r="R30" s="590">
        <f>SUM(R7:R29)</f>
        <v>390</v>
      </c>
    </row>
    <row r="31" spans="1:18">
      <c r="B31" s="569"/>
    </row>
    <row r="32" spans="1:18">
      <c r="B32" s="569"/>
    </row>
  </sheetData>
  <mergeCells count="35">
    <mergeCell ref="R4:R6"/>
    <mergeCell ref="E5:E6"/>
    <mergeCell ref="F5:F6"/>
    <mergeCell ref="G5:H5"/>
    <mergeCell ref="I5:I6"/>
    <mergeCell ref="J5:J6"/>
    <mergeCell ref="K5:O5"/>
    <mergeCell ref="P5:P6"/>
    <mergeCell ref="Q5:Q6"/>
    <mergeCell ref="A7:A12"/>
    <mergeCell ref="B8:B9"/>
    <mergeCell ref="A4:A6"/>
    <mergeCell ref="B4:B6"/>
    <mergeCell ref="C4:C6"/>
    <mergeCell ref="D4:D6"/>
    <mergeCell ref="E4:Q4"/>
    <mergeCell ref="R13:R15"/>
    <mergeCell ref="A18:A22"/>
    <mergeCell ref="B18:B20"/>
    <mergeCell ref="R18:R19"/>
    <mergeCell ref="R8:R9"/>
    <mergeCell ref="A13:A17"/>
    <mergeCell ref="B13:B15"/>
    <mergeCell ref="G13:G15"/>
    <mergeCell ref="H13:H15"/>
    <mergeCell ref="K13:K15"/>
    <mergeCell ref="L13:L15"/>
    <mergeCell ref="M13:M15"/>
    <mergeCell ref="N13:N15"/>
    <mergeCell ref="O13:O15"/>
    <mergeCell ref="A23:A24"/>
    <mergeCell ref="A26:A29"/>
    <mergeCell ref="A30:C30"/>
    <mergeCell ref="P13:P15"/>
    <mergeCell ref="Q13:Q15"/>
  </mergeCells>
  <phoneticPr fontId="7"/>
  <pageMargins left="0.78700000000000003" right="0.78700000000000003" top="0.98399999999999999" bottom="0.98399999999999999" header="0.51200000000000001" footer="0.51200000000000001"/>
  <pageSetup paperSize="9" scale="81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D58EA-4869-48C7-8ED2-CF2B48074A45}">
  <sheetPr>
    <tabColor rgb="FF66FF99"/>
    <pageSetUpPr fitToPage="1"/>
  </sheetPr>
  <dimension ref="A1:P25"/>
  <sheetViews>
    <sheetView view="pageBreakPreview" zoomScaleNormal="100" zoomScaleSheetLayoutView="100" workbookViewId="0"/>
  </sheetViews>
  <sheetFormatPr defaultRowHeight="13.5"/>
  <cols>
    <col min="1" max="1" width="5.625" style="591" customWidth="1"/>
    <col min="2" max="2" width="7.625" style="591" customWidth="1"/>
    <col min="3" max="5" width="8.625" style="591" customWidth="1"/>
    <col min="6" max="6" width="6.625" style="591" customWidth="1"/>
    <col min="7" max="7" width="8.625" style="591" customWidth="1"/>
    <col min="8" max="8" width="6.625" style="591" customWidth="1"/>
    <col min="9" max="11" width="10.625" style="591" customWidth="1"/>
    <col min="12" max="12" width="6.625" style="591" customWidth="1"/>
    <col min="13" max="13" width="10.625" style="591" customWidth="1"/>
    <col min="14" max="14" width="6.625" style="591" customWidth="1"/>
    <col min="15" max="15" width="10.625" style="591" customWidth="1"/>
    <col min="16" max="16" width="6.625" style="591" customWidth="1"/>
    <col min="17" max="16384" width="9" style="591"/>
  </cols>
  <sheetData>
    <row r="1" spans="1:16" ht="14.25" thickBot="1">
      <c r="A1" s="591" t="s">
        <v>222</v>
      </c>
    </row>
    <row r="2" spans="1:16" ht="13.5" customHeight="1">
      <c r="A2" s="1316"/>
      <c r="B2" s="1319" t="s">
        <v>223</v>
      </c>
      <c r="C2" s="1322" t="s">
        <v>224</v>
      </c>
      <c r="D2" s="1323"/>
      <c r="E2" s="1323"/>
      <c r="F2" s="1323"/>
      <c r="G2" s="1323"/>
      <c r="H2" s="1324"/>
      <c r="I2" s="1325" t="s">
        <v>166</v>
      </c>
      <c r="J2" s="1326"/>
      <c r="K2" s="1326"/>
      <c r="L2" s="1326"/>
      <c r="M2" s="1326"/>
      <c r="N2" s="1326"/>
      <c r="O2" s="1326"/>
      <c r="P2" s="1327"/>
    </row>
    <row r="3" spans="1:16" ht="13.5" customHeight="1">
      <c r="A3" s="1317"/>
      <c r="B3" s="1320"/>
      <c r="C3" s="1328" t="s">
        <v>225</v>
      </c>
      <c r="D3" s="1329"/>
      <c r="E3" s="1329"/>
      <c r="F3" s="1312" t="s">
        <v>226</v>
      </c>
      <c r="G3" s="1312" t="s">
        <v>227</v>
      </c>
      <c r="H3" s="1314" t="s">
        <v>226</v>
      </c>
      <c r="I3" s="1328" t="s">
        <v>225</v>
      </c>
      <c r="J3" s="1329"/>
      <c r="K3" s="1329"/>
      <c r="L3" s="1312" t="s">
        <v>226</v>
      </c>
      <c r="M3" s="1312" t="s">
        <v>228</v>
      </c>
      <c r="N3" s="1312" t="s">
        <v>226</v>
      </c>
      <c r="O3" s="1312" t="s">
        <v>229</v>
      </c>
      <c r="P3" s="1314" t="s">
        <v>226</v>
      </c>
    </row>
    <row r="4" spans="1:16" ht="45" customHeight="1" thickBot="1">
      <c r="A4" s="1318"/>
      <c r="B4" s="1321"/>
      <c r="C4" s="592" t="s">
        <v>230</v>
      </c>
      <c r="D4" s="593" t="s">
        <v>231</v>
      </c>
      <c r="E4" s="593" t="s">
        <v>232</v>
      </c>
      <c r="F4" s="1313"/>
      <c r="G4" s="1313"/>
      <c r="H4" s="1315"/>
      <c r="I4" s="592" t="s">
        <v>233</v>
      </c>
      <c r="J4" s="593" t="s">
        <v>234</v>
      </c>
      <c r="K4" s="593" t="s">
        <v>235</v>
      </c>
      <c r="L4" s="1313"/>
      <c r="M4" s="1313"/>
      <c r="N4" s="1313"/>
      <c r="O4" s="1313"/>
      <c r="P4" s="1315"/>
    </row>
    <row r="5" spans="1:16">
      <c r="A5" s="594">
        <v>17</v>
      </c>
      <c r="B5" s="595">
        <v>657.2</v>
      </c>
      <c r="C5" s="596">
        <v>33258</v>
      </c>
      <c r="D5" s="597">
        <v>40151</v>
      </c>
      <c r="E5" s="598">
        <f t="shared" ref="E5:E14" si="0">SUM(C5:D5)</f>
        <v>73409</v>
      </c>
      <c r="F5" s="599">
        <f>E5/$E$5</f>
        <v>1</v>
      </c>
      <c r="G5" s="598">
        <v>4127</v>
      </c>
      <c r="H5" s="600">
        <f>G5/$G$5</f>
        <v>1</v>
      </c>
      <c r="I5" s="601">
        <v>5091913</v>
      </c>
      <c r="J5" s="602">
        <v>11079737</v>
      </c>
      <c r="K5" s="598">
        <f t="shared" ref="K5:K24" si="1">SUM(I5:J5)</f>
        <v>16171650</v>
      </c>
      <c r="L5" s="599">
        <f>K5/$K$5</f>
        <v>1</v>
      </c>
      <c r="M5" s="602">
        <v>1469218</v>
      </c>
      <c r="N5" s="599">
        <f>M5/$M$5</f>
        <v>1</v>
      </c>
      <c r="O5" s="598">
        <f t="shared" ref="O5" si="2">SUM(K5+M5)</f>
        <v>17640868</v>
      </c>
      <c r="P5" s="603">
        <f>O5/$O$5</f>
        <v>1</v>
      </c>
    </row>
    <row r="6" spans="1:16">
      <c r="A6" s="604">
        <v>18</v>
      </c>
      <c r="B6" s="605">
        <v>664.3</v>
      </c>
      <c r="C6" s="100">
        <v>33485</v>
      </c>
      <c r="D6" s="101">
        <v>39308</v>
      </c>
      <c r="E6" s="606">
        <f t="shared" si="0"/>
        <v>72793</v>
      </c>
      <c r="F6" s="607">
        <f t="shared" ref="F6:F24" si="3">E6/$E$5</f>
        <v>0.99160865833889578</v>
      </c>
      <c r="G6" s="608">
        <v>4220</v>
      </c>
      <c r="H6" s="609">
        <f t="shared" ref="H6:H24" si="4">G6/$G$5</f>
        <v>1.0225345287133512</v>
      </c>
      <c r="I6" s="97">
        <v>5136374</v>
      </c>
      <c r="J6" s="102">
        <v>10962561</v>
      </c>
      <c r="K6" s="610">
        <f t="shared" si="1"/>
        <v>16098935</v>
      </c>
      <c r="L6" s="607">
        <f t="shared" ref="L6:L24" si="5">K6/$K$5</f>
        <v>0.99550355096727916</v>
      </c>
      <c r="M6" s="102">
        <v>1566788</v>
      </c>
      <c r="N6" s="607">
        <f t="shared" ref="N6:N24" si="6">M6/$M$5</f>
        <v>1.0664094776949371</v>
      </c>
      <c r="O6" s="608">
        <f>SUM(K6+M6)</f>
        <v>17665723</v>
      </c>
      <c r="P6" s="611">
        <f t="shared" ref="P6:P24" si="7">O6/$O$5</f>
        <v>1.001408944276438</v>
      </c>
    </row>
    <row r="7" spans="1:16">
      <c r="A7" s="594">
        <v>19</v>
      </c>
      <c r="B7" s="612">
        <v>638.6</v>
      </c>
      <c r="C7" s="103">
        <v>33737</v>
      </c>
      <c r="D7" s="104">
        <v>38978</v>
      </c>
      <c r="E7" s="613">
        <f t="shared" si="0"/>
        <v>72715</v>
      </c>
      <c r="F7" s="607">
        <f t="shared" si="3"/>
        <v>0.99054611832336636</v>
      </c>
      <c r="G7" s="610">
        <v>3598</v>
      </c>
      <c r="H7" s="609">
        <f t="shared" si="4"/>
        <v>0.87181972377029315</v>
      </c>
      <c r="I7" s="99">
        <v>5155603</v>
      </c>
      <c r="J7" s="98">
        <v>11137196</v>
      </c>
      <c r="K7" s="610">
        <f t="shared" si="1"/>
        <v>16292799</v>
      </c>
      <c r="L7" s="607">
        <f t="shared" si="5"/>
        <v>1.0074914433592119</v>
      </c>
      <c r="M7" s="98">
        <v>1447780</v>
      </c>
      <c r="N7" s="607">
        <f t="shared" si="6"/>
        <v>0.98540856428385715</v>
      </c>
      <c r="O7" s="610">
        <f>SUM(K7+M7)</f>
        <v>17740579</v>
      </c>
      <c r="P7" s="611">
        <f t="shared" si="7"/>
        <v>1.0056522728926944</v>
      </c>
    </row>
    <row r="8" spans="1:16">
      <c r="A8" s="594">
        <v>20</v>
      </c>
      <c r="B8" s="612">
        <v>638.6</v>
      </c>
      <c r="C8" s="103">
        <v>33986</v>
      </c>
      <c r="D8" s="104">
        <v>37962</v>
      </c>
      <c r="E8" s="610">
        <f t="shared" si="0"/>
        <v>71948</v>
      </c>
      <c r="F8" s="607">
        <f t="shared" si="3"/>
        <v>0.98009780817066028</v>
      </c>
      <c r="G8" s="610">
        <v>3333</v>
      </c>
      <c r="H8" s="609">
        <f t="shared" si="4"/>
        <v>0.80760843227526047</v>
      </c>
      <c r="I8" s="99">
        <v>5171860</v>
      </c>
      <c r="J8" s="98">
        <v>10499448</v>
      </c>
      <c r="K8" s="610">
        <f t="shared" si="1"/>
        <v>15671308</v>
      </c>
      <c r="L8" s="607">
        <f t="shared" si="5"/>
        <v>0.96906054731582736</v>
      </c>
      <c r="M8" s="98">
        <v>1165432</v>
      </c>
      <c r="N8" s="607">
        <f t="shared" si="6"/>
        <v>0.79323286265210469</v>
      </c>
      <c r="O8" s="610">
        <f>SUM(K8+M8)</f>
        <v>16836740</v>
      </c>
      <c r="P8" s="611">
        <f t="shared" si="7"/>
        <v>0.95441675545670424</v>
      </c>
    </row>
    <row r="9" spans="1:16">
      <c r="A9" s="594">
        <v>21</v>
      </c>
      <c r="B9" s="612">
        <v>616.29999999999995</v>
      </c>
      <c r="C9" s="103">
        <v>32470</v>
      </c>
      <c r="D9" s="104">
        <v>34628</v>
      </c>
      <c r="E9" s="610">
        <f t="shared" si="0"/>
        <v>67098</v>
      </c>
      <c r="F9" s="607">
        <f t="shared" si="3"/>
        <v>0.9140296148973559</v>
      </c>
      <c r="G9" s="610">
        <v>3114</v>
      </c>
      <c r="H9" s="609">
        <f t="shared" si="4"/>
        <v>0.75454325175672399</v>
      </c>
      <c r="I9" s="99">
        <v>5056672</v>
      </c>
      <c r="J9" s="98">
        <v>10038989</v>
      </c>
      <c r="K9" s="610">
        <f t="shared" si="1"/>
        <v>15095661</v>
      </c>
      <c r="L9" s="607">
        <f t="shared" si="5"/>
        <v>0.93346448878129318</v>
      </c>
      <c r="M9" s="98">
        <v>1069129</v>
      </c>
      <c r="N9" s="607">
        <f t="shared" si="6"/>
        <v>0.72768574847299716</v>
      </c>
      <c r="O9" s="610">
        <f t="shared" ref="O9:O24" si="8">SUM(K9+M9)</f>
        <v>16164790</v>
      </c>
      <c r="P9" s="611">
        <f t="shared" si="7"/>
        <v>0.91632622612447412</v>
      </c>
    </row>
    <row r="10" spans="1:16">
      <c r="A10" s="604">
        <v>22</v>
      </c>
      <c r="B10" s="614">
        <v>712.3</v>
      </c>
      <c r="C10" s="105">
        <v>33826</v>
      </c>
      <c r="D10" s="106">
        <v>35635</v>
      </c>
      <c r="E10" s="610">
        <f t="shared" si="0"/>
        <v>69461</v>
      </c>
      <c r="F10" s="607">
        <f t="shared" si="3"/>
        <v>0.9462191284447411</v>
      </c>
      <c r="G10" s="608">
        <v>3313</v>
      </c>
      <c r="H10" s="609">
        <f t="shared" si="4"/>
        <v>0.80276229706808822</v>
      </c>
      <c r="I10" s="105">
        <v>5044022</v>
      </c>
      <c r="J10" s="106">
        <v>10096108</v>
      </c>
      <c r="K10" s="610">
        <f t="shared" si="1"/>
        <v>15140130</v>
      </c>
      <c r="L10" s="607">
        <f t="shared" si="5"/>
        <v>0.93621430095259295</v>
      </c>
      <c r="M10" s="106">
        <v>1142671</v>
      </c>
      <c r="N10" s="607">
        <f t="shared" si="6"/>
        <v>0.77774094790562054</v>
      </c>
      <c r="O10" s="106">
        <f t="shared" si="8"/>
        <v>16282801</v>
      </c>
      <c r="P10" s="611">
        <f t="shared" si="7"/>
        <v>0.92301586293826354</v>
      </c>
    </row>
    <row r="11" spans="1:16">
      <c r="A11" s="594">
        <v>23</v>
      </c>
      <c r="B11" s="612">
        <v>712.3</v>
      </c>
      <c r="C11" s="107">
        <v>34133</v>
      </c>
      <c r="D11" s="108">
        <v>35923</v>
      </c>
      <c r="E11" s="106">
        <f t="shared" si="0"/>
        <v>70056</v>
      </c>
      <c r="F11" s="607">
        <f t="shared" si="3"/>
        <v>0.95432440164012589</v>
      </c>
      <c r="G11" s="610">
        <v>980</v>
      </c>
      <c r="H11" s="609">
        <f t="shared" si="4"/>
        <v>0.23746062515144173</v>
      </c>
      <c r="I11" s="107">
        <v>4959458</v>
      </c>
      <c r="J11" s="108">
        <v>10447017</v>
      </c>
      <c r="K11" s="610">
        <f t="shared" si="1"/>
        <v>15406475</v>
      </c>
      <c r="L11" s="607">
        <f t="shared" si="5"/>
        <v>0.9526841726107107</v>
      </c>
      <c r="M11" s="108">
        <v>495208</v>
      </c>
      <c r="N11" s="607">
        <f t="shared" si="6"/>
        <v>0.33705549482786079</v>
      </c>
      <c r="O11" s="108">
        <f t="shared" si="8"/>
        <v>15901683</v>
      </c>
      <c r="P11" s="611">
        <f t="shared" si="7"/>
        <v>0.90141159720712161</v>
      </c>
    </row>
    <row r="12" spans="1:16">
      <c r="A12" s="604">
        <v>24</v>
      </c>
      <c r="B12" s="614">
        <v>697.6</v>
      </c>
      <c r="C12" s="105">
        <v>36841</v>
      </c>
      <c r="D12" s="106">
        <v>38627</v>
      </c>
      <c r="E12" s="108">
        <f t="shared" si="0"/>
        <v>75468</v>
      </c>
      <c r="F12" s="607">
        <f t="shared" si="3"/>
        <v>1.0280483319483986</v>
      </c>
      <c r="G12" s="608">
        <v>2949</v>
      </c>
      <c r="H12" s="609">
        <f t="shared" si="4"/>
        <v>0.71456263629755268</v>
      </c>
      <c r="I12" s="105">
        <v>5282602</v>
      </c>
      <c r="J12" s="106">
        <v>11218675</v>
      </c>
      <c r="K12" s="610">
        <f t="shared" si="1"/>
        <v>16501277</v>
      </c>
      <c r="L12" s="607">
        <f t="shared" si="5"/>
        <v>1.0203830159569369</v>
      </c>
      <c r="M12" s="106">
        <v>1063427</v>
      </c>
      <c r="N12" s="607">
        <f t="shared" si="6"/>
        <v>0.72380477233467055</v>
      </c>
      <c r="O12" s="106">
        <f t="shared" si="8"/>
        <v>17564704</v>
      </c>
      <c r="P12" s="611">
        <f t="shared" si="7"/>
        <v>0.99568252537233426</v>
      </c>
    </row>
    <row r="13" spans="1:16">
      <c r="A13" s="604">
        <v>25</v>
      </c>
      <c r="B13" s="614">
        <v>697.6</v>
      </c>
      <c r="C13" s="105">
        <v>39813</v>
      </c>
      <c r="D13" s="106">
        <v>39522</v>
      </c>
      <c r="E13" s="106">
        <f t="shared" si="0"/>
        <v>79335</v>
      </c>
      <c r="F13" s="607">
        <f t="shared" si="3"/>
        <v>1.0807257965644539</v>
      </c>
      <c r="G13" s="608">
        <v>3708</v>
      </c>
      <c r="H13" s="609">
        <f t="shared" si="4"/>
        <v>0.89847346740974077</v>
      </c>
      <c r="I13" s="105">
        <v>5688560</v>
      </c>
      <c r="J13" s="106">
        <v>11436609</v>
      </c>
      <c r="K13" s="610">
        <f t="shared" si="1"/>
        <v>17125169</v>
      </c>
      <c r="L13" s="607">
        <f t="shared" si="5"/>
        <v>1.0589623816988372</v>
      </c>
      <c r="M13" s="106">
        <v>1242957</v>
      </c>
      <c r="N13" s="607">
        <f t="shared" si="6"/>
        <v>0.84599902805437999</v>
      </c>
      <c r="O13" s="106">
        <f t="shared" si="8"/>
        <v>18368126</v>
      </c>
      <c r="P13" s="611">
        <f t="shared" si="7"/>
        <v>1.0412257492091659</v>
      </c>
    </row>
    <row r="14" spans="1:16">
      <c r="A14" s="604">
        <v>26</v>
      </c>
      <c r="B14" s="614">
        <v>697</v>
      </c>
      <c r="C14" s="105">
        <v>41213</v>
      </c>
      <c r="D14" s="106">
        <v>38423</v>
      </c>
      <c r="E14" s="106">
        <f t="shared" si="0"/>
        <v>79636</v>
      </c>
      <c r="F14" s="607">
        <f t="shared" si="3"/>
        <v>1.0848261112397661</v>
      </c>
      <c r="G14" s="608">
        <v>3752</v>
      </c>
      <c r="H14" s="609">
        <f t="shared" si="4"/>
        <v>0.9091349648655197</v>
      </c>
      <c r="I14" s="105">
        <v>5894972</v>
      </c>
      <c r="J14" s="106">
        <v>11533042</v>
      </c>
      <c r="K14" s="610">
        <f t="shared" si="1"/>
        <v>17428014</v>
      </c>
      <c r="L14" s="607">
        <f t="shared" si="5"/>
        <v>1.077689289590116</v>
      </c>
      <c r="M14" s="106">
        <v>1216085</v>
      </c>
      <c r="N14" s="607">
        <f t="shared" si="6"/>
        <v>0.82770902616221687</v>
      </c>
      <c r="O14" s="106">
        <f t="shared" si="8"/>
        <v>18644099</v>
      </c>
      <c r="P14" s="611">
        <f t="shared" si="7"/>
        <v>1.0568697073182567</v>
      </c>
    </row>
    <row r="15" spans="1:16">
      <c r="A15" s="594">
        <v>27</v>
      </c>
      <c r="B15" s="612">
        <v>710.9</v>
      </c>
      <c r="C15" s="615">
        <v>45206</v>
      </c>
      <c r="D15" s="610">
        <v>40806</v>
      </c>
      <c r="E15" s="610">
        <f t="shared" ref="E15:E23" si="9">SUM(C15:D15)</f>
        <v>86012</v>
      </c>
      <c r="F15" s="607">
        <f t="shared" si="3"/>
        <v>1.1716819463553516</v>
      </c>
      <c r="G15" s="610">
        <v>3512</v>
      </c>
      <c r="H15" s="609">
        <f t="shared" si="4"/>
        <v>0.85098134237945233</v>
      </c>
      <c r="I15" s="615">
        <v>6453398</v>
      </c>
      <c r="J15" s="610">
        <v>11320044</v>
      </c>
      <c r="K15" s="610">
        <f t="shared" si="1"/>
        <v>17773442</v>
      </c>
      <c r="L15" s="607">
        <f t="shared" si="5"/>
        <v>1.0990493858078798</v>
      </c>
      <c r="M15" s="610">
        <v>1209219</v>
      </c>
      <c r="N15" s="607">
        <f t="shared" si="6"/>
        <v>0.8230357918293949</v>
      </c>
      <c r="O15" s="610">
        <f t="shared" si="8"/>
        <v>18982661</v>
      </c>
      <c r="P15" s="611">
        <f t="shared" si="7"/>
        <v>1.0760616200971518</v>
      </c>
    </row>
    <row r="16" spans="1:16">
      <c r="A16" s="594">
        <v>28</v>
      </c>
      <c r="B16" s="612">
        <v>710.9</v>
      </c>
      <c r="C16" s="615">
        <v>53779</v>
      </c>
      <c r="D16" s="610">
        <v>52496</v>
      </c>
      <c r="E16" s="610">
        <f t="shared" si="9"/>
        <v>106275</v>
      </c>
      <c r="F16" s="607">
        <f t="shared" si="3"/>
        <v>1.4477107711588497</v>
      </c>
      <c r="G16" s="610">
        <v>3585</v>
      </c>
      <c r="H16" s="609">
        <f t="shared" si="4"/>
        <v>0.86866973588563123</v>
      </c>
      <c r="I16" s="615">
        <v>7527737</v>
      </c>
      <c r="J16" s="610">
        <v>13306859</v>
      </c>
      <c r="K16" s="610">
        <f t="shared" si="1"/>
        <v>20834596</v>
      </c>
      <c r="L16" s="607">
        <f t="shared" si="5"/>
        <v>1.288340769185581</v>
      </c>
      <c r="M16" s="610">
        <v>1167948</v>
      </c>
      <c r="N16" s="607">
        <f t="shared" si="6"/>
        <v>0.79494533826838498</v>
      </c>
      <c r="O16" s="610">
        <f t="shared" si="8"/>
        <v>22002544</v>
      </c>
      <c r="P16" s="611">
        <f t="shared" si="7"/>
        <v>1.2472483780276571</v>
      </c>
    </row>
    <row r="17" spans="1:16">
      <c r="A17" s="594">
        <v>29</v>
      </c>
      <c r="B17" s="612">
        <v>710.9</v>
      </c>
      <c r="C17" s="615">
        <v>57664</v>
      </c>
      <c r="D17" s="610">
        <v>53637</v>
      </c>
      <c r="E17" s="610">
        <f t="shared" si="9"/>
        <v>111301</v>
      </c>
      <c r="F17" s="607">
        <f t="shared" si="3"/>
        <v>1.5161764906210411</v>
      </c>
      <c r="G17" s="610">
        <v>3800</v>
      </c>
      <c r="H17" s="609">
        <f t="shared" si="4"/>
        <v>0.92076568936273318</v>
      </c>
      <c r="I17" s="615">
        <v>7987326</v>
      </c>
      <c r="J17" s="610">
        <v>13617148</v>
      </c>
      <c r="K17" s="610">
        <f t="shared" si="1"/>
        <v>21604474</v>
      </c>
      <c r="L17" s="607">
        <f t="shared" si="5"/>
        <v>1.3359474141475978</v>
      </c>
      <c r="M17" s="610">
        <v>1228125</v>
      </c>
      <c r="N17" s="607">
        <f t="shared" si="6"/>
        <v>0.83590386178225429</v>
      </c>
      <c r="O17" s="610">
        <f t="shared" si="8"/>
        <v>22832599</v>
      </c>
      <c r="P17" s="611">
        <f t="shared" si="7"/>
        <v>1.2943013348322769</v>
      </c>
    </row>
    <row r="18" spans="1:16">
      <c r="A18" s="594">
        <v>30</v>
      </c>
      <c r="B18" s="612">
        <v>766.3</v>
      </c>
      <c r="C18" s="615">
        <v>60192</v>
      </c>
      <c r="D18" s="610">
        <v>53617</v>
      </c>
      <c r="E18" s="610">
        <f t="shared" si="9"/>
        <v>113809</v>
      </c>
      <c r="F18" s="607">
        <f t="shared" si="3"/>
        <v>1.5503412388126796</v>
      </c>
      <c r="G18" s="610">
        <v>3885</v>
      </c>
      <c r="H18" s="609">
        <f t="shared" si="4"/>
        <v>0.94136176399321536</v>
      </c>
      <c r="I18" s="615">
        <v>8305348</v>
      </c>
      <c r="J18" s="610">
        <v>13640774</v>
      </c>
      <c r="K18" s="610">
        <f t="shared" si="1"/>
        <v>21946122</v>
      </c>
      <c r="L18" s="607">
        <f t="shared" si="5"/>
        <v>1.3570737679828588</v>
      </c>
      <c r="M18" s="610">
        <v>1269289</v>
      </c>
      <c r="N18" s="607">
        <f t="shared" si="6"/>
        <v>0.86392148748517916</v>
      </c>
      <c r="O18" s="610">
        <f t="shared" si="8"/>
        <v>23215411</v>
      </c>
      <c r="P18" s="611">
        <f t="shared" si="7"/>
        <v>1.3160016275843116</v>
      </c>
    </row>
    <row r="19" spans="1:16">
      <c r="A19" s="594" t="s">
        <v>397</v>
      </c>
      <c r="B19" s="612">
        <v>766.3</v>
      </c>
      <c r="C19" s="615">
        <v>61945</v>
      </c>
      <c r="D19" s="610">
        <v>52497</v>
      </c>
      <c r="E19" s="610">
        <f t="shared" si="9"/>
        <v>114442</v>
      </c>
      <c r="F19" s="607">
        <f t="shared" si="3"/>
        <v>1.5589641597079378</v>
      </c>
      <c r="G19" s="610">
        <v>3727</v>
      </c>
      <c r="H19" s="609">
        <f t="shared" si="4"/>
        <v>0.90307729585655439</v>
      </c>
      <c r="I19" s="615">
        <v>8493023</v>
      </c>
      <c r="J19" s="610">
        <v>13436481</v>
      </c>
      <c r="K19" s="610">
        <f t="shared" si="1"/>
        <v>21929504</v>
      </c>
      <c r="L19" s="607">
        <f t="shared" si="5"/>
        <v>1.3560461672123747</v>
      </c>
      <c r="M19" s="610">
        <v>1256375</v>
      </c>
      <c r="N19" s="607">
        <f t="shared" si="6"/>
        <v>0.85513177758508263</v>
      </c>
      <c r="O19" s="610">
        <f t="shared" si="8"/>
        <v>23185879</v>
      </c>
      <c r="P19" s="611">
        <f t="shared" si="7"/>
        <v>1.3143275602991871</v>
      </c>
    </row>
    <row r="20" spans="1:16">
      <c r="A20" s="594" t="s">
        <v>404</v>
      </c>
      <c r="B20" s="612">
        <v>766.3</v>
      </c>
      <c r="C20" s="615">
        <v>52564</v>
      </c>
      <c r="D20" s="610">
        <v>34023</v>
      </c>
      <c r="E20" s="610">
        <f t="shared" si="9"/>
        <v>86587</v>
      </c>
      <c r="F20" s="607">
        <f t="shared" si="3"/>
        <v>1.1795147733929083</v>
      </c>
      <c r="G20" s="610">
        <v>3361</v>
      </c>
      <c r="H20" s="609">
        <f t="shared" si="4"/>
        <v>0.81439302156530169</v>
      </c>
      <c r="I20" s="615">
        <v>7187338</v>
      </c>
      <c r="J20" s="610">
        <v>8339563</v>
      </c>
      <c r="K20" s="610">
        <f t="shared" si="1"/>
        <v>15526901</v>
      </c>
      <c r="L20" s="607">
        <f t="shared" si="5"/>
        <v>0.96013090810152335</v>
      </c>
      <c r="M20" s="610">
        <v>1148201</v>
      </c>
      <c r="N20" s="607">
        <f t="shared" si="6"/>
        <v>0.78150485496366096</v>
      </c>
      <c r="O20" s="610">
        <f t="shared" si="8"/>
        <v>16675102</v>
      </c>
      <c r="P20" s="611">
        <f t="shared" si="7"/>
        <v>0.9452540543923349</v>
      </c>
    </row>
    <row r="21" spans="1:16">
      <c r="A21" s="594" t="s">
        <v>539</v>
      </c>
      <c r="B21" s="612">
        <v>758.4</v>
      </c>
      <c r="C21" s="615">
        <v>54900</v>
      </c>
      <c r="D21" s="610">
        <v>37890</v>
      </c>
      <c r="E21" s="610">
        <f t="shared" si="9"/>
        <v>92790</v>
      </c>
      <c r="F21" s="607">
        <f t="shared" si="3"/>
        <v>1.2640139492432807</v>
      </c>
      <c r="G21" s="610">
        <v>3396</v>
      </c>
      <c r="H21" s="609">
        <f t="shared" si="4"/>
        <v>0.82287375817785313</v>
      </c>
      <c r="I21" s="615">
        <v>7520856</v>
      </c>
      <c r="J21" s="610">
        <v>9350710</v>
      </c>
      <c r="K21" s="610">
        <f t="shared" si="1"/>
        <v>16871566</v>
      </c>
      <c r="L21" s="607">
        <f t="shared" si="5"/>
        <v>1.0432804321142246</v>
      </c>
      <c r="M21" s="610">
        <v>1157407</v>
      </c>
      <c r="N21" s="607">
        <f t="shared" si="6"/>
        <v>0.78777077329572598</v>
      </c>
      <c r="O21" s="610">
        <f t="shared" si="8"/>
        <v>18028973</v>
      </c>
      <c r="P21" s="611">
        <f t="shared" si="7"/>
        <v>1.0220003346774094</v>
      </c>
    </row>
    <row r="22" spans="1:16">
      <c r="A22" s="616" t="s">
        <v>586</v>
      </c>
      <c r="B22" s="605">
        <v>758.4</v>
      </c>
      <c r="C22" s="617">
        <v>57429</v>
      </c>
      <c r="D22" s="613">
        <v>44206</v>
      </c>
      <c r="E22" s="613">
        <f t="shared" si="9"/>
        <v>101635</v>
      </c>
      <c r="F22" s="607">
        <f t="shared" si="3"/>
        <v>1.38450326254274</v>
      </c>
      <c r="G22" s="613">
        <v>3281</v>
      </c>
      <c r="H22" s="609">
        <f t="shared" si="4"/>
        <v>0.79500848073661257</v>
      </c>
      <c r="I22" s="617">
        <v>7789130</v>
      </c>
      <c r="J22" s="613">
        <v>11181155</v>
      </c>
      <c r="K22" s="613">
        <f t="shared" si="1"/>
        <v>18970285</v>
      </c>
      <c r="L22" s="607">
        <f t="shared" si="5"/>
        <v>1.1730580985861059</v>
      </c>
      <c r="M22" s="613">
        <v>1156865</v>
      </c>
      <c r="N22" s="607">
        <f t="shared" si="6"/>
        <v>0.78740186956598679</v>
      </c>
      <c r="O22" s="613">
        <f t="shared" si="8"/>
        <v>20127150</v>
      </c>
      <c r="P22" s="611">
        <f t="shared" si="7"/>
        <v>1.1409387565283069</v>
      </c>
    </row>
    <row r="23" spans="1:16">
      <c r="A23" s="618" t="s">
        <v>614</v>
      </c>
      <c r="B23" s="612">
        <v>758.4</v>
      </c>
      <c r="C23" s="615">
        <v>62103</v>
      </c>
      <c r="D23" s="610">
        <v>48463</v>
      </c>
      <c r="E23" s="610">
        <f t="shared" si="9"/>
        <v>110566</v>
      </c>
      <c r="F23" s="607">
        <f t="shared" si="3"/>
        <v>1.5061640943208598</v>
      </c>
      <c r="G23" s="610">
        <v>3304</v>
      </c>
      <c r="H23" s="609">
        <f t="shared" si="4"/>
        <v>0.80058153622486072</v>
      </c>
      <c r="I23" s="615">
        <v>8415373</v>
      </c>
      <c r="J23" s="610">
        <v>12579723</v>
      </c>
      <c r="K23" s="610">
        <f t="shared" si="1"/>
        <v>20995096</v>
      </c>
      <c r="L23" s="607">
        <f t="shared" si="5"/>
        <v>1.2982655449505771</v>
      </c>
      <c r="M23" s="610">
        <v>1182515</v>
      </c>
      <c r="N23" s="607">
        <f t="shared" si="6"/>
        <v>0.80486013648076737</v>
      </c>
      <c r="O23" s="610">
        <f t="shared" si="8"/>
        <v>22177611</v>
      </c>
      <c r="P23" s="611">
        <f t="shared" si="7"/>
        <v>1.2571723228131404</v>
      </c>
    </row>
    <row r="24" spans="1:16" ht="14.25" thickBot="1">
      <c r="A24" s="619" t="s">
        <v>674</v>
      </c>
      <c r="B24" s="620">
        <v>758.4</v>
      </c>
      <c r="C24" s="621">
        <v>64366</v>
      </c>
      <c r="D24" s="622">
        <v>49664</v>
      </c>
      <c r="E24" s="622">
        <f t="shared" ref="E24" si="10">SUM(C24:D24)</f>
        <v>114030</v>
      </c>
      <c r="F24" s="623">
        <f t="shared" si="3"/>
        <v>1.5533517688566798</v>
      </c>
      <c r="G24" s="622">
        <v>2969</v>
      </c>
      <c r="H24" s="624">
        <f t="shared" si="4"/>
        <v>0.71940877150472493</v>
      </c>
      <c r="I24" s="621">
        <v>8706573</v>
      </c>
      <c r="J24" s="622">
        <v>12936825</v>
      </c>
      <c r="K24" s="622">
        <f t="shared" si="1"/>
        <v>21643398</v>
      </c>
      <c r="L24" s="623">
        <f t="shared" si="5"/>
        <v>1.3383543423212845</v>
      </c>
      <c r="M24" s="622">
        <v>1273992</v>
      </c>
      <c r="N24" s="623">
        <f t="shared" si="6"/>
        <v>0.86712251006998275</v>
      </c>
      <c r="O24" s="622">
        <f t="shared" si="8"/>
        <v>22917390</v>
      </c>
      <c r="P24" s="625">
        <f t="shared" si="7"/>
        <v>1.2991078443532371</v>
      </c>
    </row>
    <row r="25" spans="1:16">
      <c r="A25" s="591" t="s">
        <v>236</v>
      </c>
    </row>
  </sheetData>
  <mergeCells count="14">
    <mergeCell ref="M3:M4"/>
    <mergeCell ref="N3:N4"/>
    <mergeCell ref="O3:O4"/>
    <mergeCell ref="P3:P4"/>
    <mergeCell ref="A2:A4"/>
    <mergeCell ref="B2:B4"/>
    <mergeCell ref="C2:H2"/>
    <mergeCell ref="I2:P2"/>
    <mergeCell ref="C3:E3"/>
    <mergeCell ref="F3:F4"/>
    <mergeCell ref="G3:G4"/>
    <mergeCell ref="H3:H4"/>
    <mergeCell ref="I3:K3"/>
    <mergeCell ref="L3:L4"/>
  </mergeCells>
  <phoneticPr fontId="7"/>
  <pageMargins left="0.78700000000000003" right="0.78700000000000003" top="0.98399999999999999" bottom="0.98399999999999999" header="0.51200000000000001" footer="0.51200000000000001"/>
  <pageSetup paperSize="9" scale="98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5A1AA-0D6A-4215-8ED9-A113B59EA586}">
  <sheetPr>
    <tabColor rgb="FF66FF99"/>
  </sheetPr>
  <dimension ref="A1:F31"/>
  <sheetViews>
    <sheetView view="pageBreakPreview" zoomScaleNormal="100" zoomScaleSheetLayoutView="100" workbookViewId="0">
      <selection sqref="A1:E1"/>
    </sheetView>
  </sheetViews>
  <sheetFormatPr defaultRowHeight="13.5"/>
  <cols>
    <col min="1" max="1" width="18.625" style="3" customWidth="1"/>
    <col min="2" max="5" width="16.625" style="3" customWidth="1"/>
    <col min="6" max="6" width="13.625" style="3" customWidth="1"/>
    <col min="7" max="16384" width="9" style="3"/>
  </cols>
  <sheetData>
    <row r="1" spans="1:6" ht="24" customHeight="1">
      <c r="A1" s="1330" t="s">
        <v>237</v>
      </c>
      <c r="B1" s="1330"/>
      <c r="C1" s="1330"/>
      <c r="D1" s="1330"/>
      <c r="E1" s="1330"/>
      <c r="F1" s="626"/>
    </row>
    <row r="2" spans="1:6" ht="24" customHeight="1" thickBot="1">
      <c r="A2" s="627"/>
      <c r="B2" s="626"/>
      <c r="C2" s="626"/>
      <c r="D2" s="1331" t="s">
        <v>675</v>
      </c>
      <c r="E2" s="1331"/>
      <c r="F2" s="626"/>
    </row>
    <row r="3" spans="1:6" ht="30" customHeight="1">
      <c r="A3" s="628" t="s">
        <v>238</v>
      </c>
      <c r="B3" s="1332" t="s">
        <v>621</v>
      </c>
      <c r="C3" s="1332"/>
      <c r="D3" s="1332"/>
      <c r="E3" s="629" t="s">
        <v>239</v>
      </c>
      <c r="F3" s="630"/>
    </row>
    <row r="4" spans="1:6" ht="30" customHeight="1">
      <c r="A4" s="631" t="s">
        <v>240</v>
      </c>
      <c r="B4" s="632" t="s">
        <v>241</v>
      </c>
      <c r="C4" s="632" t="s">
        <v>242</v>
      </c>
      <c r="D4" s="632" t="s">
        <v>243</v>
      </c>
      <c r="E4" s="633" t="s">
        <v>244</v>
      </c>
      <c r="F4" s="630"/>
    </row>
    <row r="5" spans="1:6" ht="30" customHeight="1">
      <c r="A5" s="634" t="s">
        <v>245</v>
      </c>
      <c r="B5" s="635" t="s">
        <v>499</v>
      </c>
      <c r="C5" s="635" t="s">
        <v>500</v>
      </c>
      <c r="D5" s="635" t="s">
        <v>500</v>
      </c>
      <c r="E5" s="636" t="s">
        <v>500</v>
      </c>
      <c r="F5" s="637"/>
    </row>
    <row r="6" spans="1:6" ht="30" customHeight="1">
      <c r="A6" s="634" t="s">
        <v>246</v>
      </c>
      <c r="B6" s="635" t="s">
        <v>501</v>
      </c>
      <c r="C6" s="635" t="s">
        <v>500</v>
      </c>
      <c r="D6" s="635" t="s">
        <v>500</v>
      </c>
      <c r="E6" s="636" t="s">
        <v>500</v>
      </c>
      <c r="F6" s="637"/>
    </row>
    <row r="7" spans="1:6" ht="30" customHeight="1">
      <c r="A7" s="634" t="s">
        <v>247</v>
      </c>
      <c r="B7" s="635" t="s">
        <v>502</v>
      </c>
      <c r="C7" s="635" t="s">
        <v>503</v>
      </c>
      <c r="D7" s="635" t="s">
        <v>503</v>
      </c>
      <c r="E7" s="636" t="s">
        <v>503</v>
      </c>
      <c r="F7" s="637"/>
    </row>
    <row r="8" spans="1:6" ht="30" customHeight="1">
      <c r="A8" s="634" t="s">
        <v>248</v>
      </c>
      <c r="B8" s="635" t="s">
        <v>504</v>
      </c>
      <c r="C8" s="635" t="s">
        <v>505</v>
      </c>
      <c r="D8" s="635" t="s">
        <v>506</v>
      </c>
      <c r="E8" s="636" t="s">
        <v>507</v>
      </c>
      <c r="F8" s="637"/>
    </row>
    <row r="9" spans="1:6" ht="30" customHeight="1">
      <c r="A9" s="1333" t="s">
        <v>249</v>
      </c>
      <c r="B9" s="635" t="s">
        <v>250</v>
      </c>
      <c r="C9" s="635" t="s">
        <v>508</v>
      </c>
      <c r="D9" s="635" t="s">
        <v>509</v>
      </c>
      <c r="E9" s="638" t="s">
        <v>251</v>
      </c>
      <c r="F9" s="637"/>
    </row>
    <row r="10" spans="1:6" ht="30" customHeight="1">
      <c r="A10" s="1333"/>
      <c r="B10" s="635" t="s">
        <v>252</v>
      </c>
      <c r="C10" s="635" t="s">
        <v>510</v>
      </c>
      <c r="D10" s="635" t="s">
        <v>510</v>
      </c>
      <c r="E10" s="636" t="s">
        <v>510</v>
      </c>
      <c r="F10" s="637"/>
    </row>
    <row r="11" spans="1:6" ht="30" customHeight="1">
      <c r="A11" s="1333"/>
      <c r="B11" s="635" t="s">
        <v>253</v>
      </c>
      <c r="C11" s="635" t="s">
        <v>510</v>
      </c>
      <c r="D11" s="635" t="s">
        <v>510</v>
      </c>
      <c r="E11" s="636" t="s">
        <v>510</v>
      </c>
      <c r="F11" s="637"/>
    </row>
    <row r="12" spans="1:6" ht="15.75" customHeight="1">
      <c r="A12" s="1334" t="s">
        <v>254</v>
      </c>
      <c r="B12" s="1336" t="s">
        <v>511</v>
      </c>
      <c r="C12" s="1336" t="s">
        <v>512</v>
      </c>
      <c r="D12" s="1336" t="s">
        <v>513</v>
      </c>
      <c r="E12" s="639" t="s">
        <v>514</v>
      </c>
      <c r="F12" s="637"/>
    </row>
    <row r="13" spans="1:6" ht="21.75" customHeight="1" thickBot="1">
      <c r="A13" s="1335"/>
      <c r="B13" s="1337"/>
      <c r="C13" s="1337"/>
      <c r="D13" s="1337"/>
      <c r="E13" s="640" t="s">
        <v>515</v>
      </c>
      <c r="F13" s="637"/>
    </row>
    <row r="14" spans="1:6" ht="24" customHeight="1">
      <c r="A14" s="637"/>
      <c r="B14" s="630"/>
      <c r="C14" s="641" t="s">
        <v>255</v>
      </c>
      <c r="D14" s="641"/>
      <c r="E14" s="630"/>
      <c r="F14" s="630"/>
    </row>
    <row r="15" spans="1:6" ht="24" customHeight="1">
      <c r="A15" s="385"/>
      <c r="B15" s="630"/>
      <c r="C15" s="630"/>
      <c r="D15" s="630"/>
      <c r="E15" s="630"/>
      <c r="F15" s="630"/>
    </row>
    <row r="16" spans="1:6" ht="24" customHeight="1">
      <c r="A16" s="630"/>
      <c r="B16" s="637"/>
      <c r="C16" s="637"/>
      <c r="D16" s="637"/>
      <c r="E16" s="637"/>
      <c r="F16" s="637"/>
    </row>
    <row r="17" spans="1:6" ht="24" customHeight="1">
      <c r="A17" s="630"/>
      <c r="B17" s="637"/>
      <c r="C17" s="637"/>
      <c r="D17" s="637"/>
      <c r="E17" s="637"/>
      <c r="F17" s="637"/>
    </row>
    <row r="18" spans="1:6" ht="24" customHeight="1">
      <c r="A18" s="630"/>
      <c r="B18" s="637"/>
      <c r="C18" s="637"/>
      <c r="D18" s="637"/>
      <c r="E18" s="637"/>
      <c r="F18" s="637"/>
    </row>
    <row r="19" spans="1:6" ht="24" customHeight="1"/>
    <row r="20" spans="1:6" ht="24" customHeight="1">
      <c r="A20" s="642"/>
    </row>
    <row r="21" spans="1:6" ht="24" customHeight="1"/>
    <row r="22" spans="1:6" ht="24" customHeight="1">
      <c r="A22" s="637"/>
      <c r="B22" s="630"/>
      <c r="C22" s="630"/>
      <c r="D22" s="630"/>
      <c r="E22" s="630"/>
      <c r="F22" s="630"/>
    </row>
    <row r="23" spans="1:6" ht="24" customHeight="1">
      <c r="A23" s="385"/>
      <c r="B23" s="630"/>
      <c r="C23" s="630"/>
      <c r="D23" s="630"/>
      <c r="E23" s="630"/>
      <c r="F23" s="630"/>
    </row>
    <row r="24" spans="1:6" ht="24" customHeight="1">
      <c r="A24" s="630"/>
      <c r="B24" s="637"/>
      <c r="C24" s="637"/>
      <c r="D24" s="637"/>
      <c r="E24" s="637"/>
      <c r="F24" s="637"/>
    </row>
    <row r="25" spans="1:6" ht="24" customHeight="1">
      <c r="A25" s="630"/>
      <c r="B25" s="637"/>
      <c r="C25" s="637"/>
      <c r="D25" s="637"/>
      <c r="E25" s="637"/>
      <c r="F25" s="637"/>
    </row>
    <row r="26" spans="1:6" ht="24" customHeight="1">
      <c r="A26" s="630"/>
      <c r="B26" s="637"/>
      <c r="C26" s="637"/>
      <c r="D26" s="637"/>
      <c r="E26" s="637"/>
      <c r="F26" s="637"/>
    </row>
    <row r="27" spans="1:6" ht="24" customHeight="1">
      <c r="A27" s="630"/>
      <c r="B27" s="637"/>
      <c r="C27" s="637"/>
      <c r="D27" s="637"/>
      <c r="E27" s="637"/>
      <c r="F27" s="637"/>
    </row>
    <row r="28" spans="1:6" ht="24" customHeight="1">
      <c r="A28" s="630"/>
      <c r="B28" s="637"/>
      <c r="C28" s="637"/>
      <c r="D28" s="637"/>
      <c r="E28" s="637"/>
      <c r="F28" s="637"/>
    </row>
    <row r="29" spans="1:6" ht="24" customHeight="1">
      <c r="A29" s="630"/>
      <c r="B29" s="637"/>
      <c r="C29" s="637"/>
      <c r="D29" s="637"/>
      <c r="E29" s="637"/>
      <c r="F29" s="637"/>
    </row>
    <row r="30" spans="1:6" ht="24" customHeight="1"/>
    <row r="31" spans="1:6" ht="24" customHeight="1">
      <c r="A31" s="641"/>
    </row>
  </sheetData>
  <mergeCells count="8">
    <mergeCell ref="A1:E1"/>
    <mergeCell ref="D2:E2"/>
    <mergeCell ref="B3:D3"/>
    <mergeCell ref="A9:A11"/>
    <mergeCell ref="A12:A13"/>
    <mergeCell ref="B12:B13"/>
    <mergeCell ref="C12:C13"/>
    <mergeCell ref="D12:D13"/>
  </mergeCells>
  <phoneticPr fontId="7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84B80-C0EC-40AD-84A3-2E191C9DCBD0}">
  <sheetPr>
    <tabColor rgb="FF66FF99"/>
  </sheetPr>
  <dimension ref="A1:R101"/>
  <sheetViews>
    <sheetView showGridLines="0" view="pageBreakPreview" zoomScale="85" zoomScaleNormal="100" zoomScaleSheetLayoutView="85" workbookViewId="0">
      <pane xSplit="1" ySplit="4" topLeftCell="B5" activePane="bottomRight" state="frozen"/>
      <selection activeCell="M28" sqref="M28"/>
      <selection pane="topRight" activeCell="M28" sqref="M28"/>
      <selection pane="bottomLeft" activeCell="M28" sqref="M28"/>
      <selection pane="bottomRight"/>
    </sheetView>
  </sheetViews>
  <sheetFormatPr defaultRowHeight="13.5"/>
  <cols>
    <col min="1" max="1" width="21" style="3" customWidth="1"/>
    <col min="2" max="2" width="13.125" style="3" customWidth="1"/>
    <col min="3" max="8" width="13.125" style="647" customWidth="1"/>
    <col min="9" max="9" width="13.125" style="646" customWidth="1"/>
    <col min="10" max="11" width="13.125" style="645" customWidth="1"/>
    <col min="12" max="12" width="9" style="643"/>
    <col min="13" max="16384" width="9" style="3"/>
  </cols>
  <sheetData>
    <row r="1" spans="1:11" ht="25.5" customHeight="1">
      <c r="A1" s="738" t="s">
        <v>256</v>
      </c>
      <c r="B1" s="737"/>
      <c r="C1" s="736"/>
      <c r="D1" s="736"/>
      <c r="E1" s="736"/>
      <c r="F1" s="736"/>
      <c r="G1" s="736"/>
      <c r="H1" s="736"/>
      <c r="I1" s="735"/>
      <c r="J1" s="734"/>
      <c r="K1" s="734"/>
    </row>
    <row r="2" spans="1:11" ht="21" customHeight="1" thickBot="1">
      <c r="A2" s="627"/>
      <c r="B2" s="733"/>
      <c r="C2" s="733"/>
      <c r="D2" s="733"/>
      <c r="E2" s="733"/>
      <c r="F2" s="733"/>
      <c r="G2" s="733"/>
      <c r="H2" s="733"/>
      <c r="I2" s="733"/>
      <c r="J2" s="733" t="s">
        <v>622</v>
      </c>
      <c r="K2" s="733" t="s">
        <v>622</v>
      </c>
    </row>
    <row r="3" spans="1:11" ht="21" customHeight="1">
      <c r="A3" s="732" t="s">
        <v>257</v>
      </c>
      <c r="B3" s="1340" t="s">
        <v>516</v>
      </c>
      <c r="C3" s="1340" t="s">
        <v>438</v>
      </c>
      <c r="D3" s="1340" t="s">
        <v>439</v>
      </c>
      <c r="E3" s="1340" t="s">
        <v>440</v>
      </c>
      <c r="F3" s="1340" t="s">
        <v>397</v>
      </c>
      <c r="G3" s="1342" t="s">
        <v>404</v>
      </c>
      <c r="H3" s="1344" t="s">
        <v>555</v>
      </c>
      <c r="I3" s="1346" t="s">
        <v>586</v>
      </c>
      <c r="J3" s="1340" t="s">
        <v>612</v>
      </c>
      <c r="K3" s="1338" t="s">
        <v>633</v>
      </c>
    </row>
    <row r="4" spans="1:11" ht="21" customHeight="1">
      <c r="A4" s="731" t="s">
        <v>258</v>
      </c>
      <c r="B4" s="1341"/>
      <c r="C4" s="1341"/>
      <c r="D4" s="1341"/>
      <c r="E4" s="1341"/>
      <c r="F4" s="1341"/>
      <c r="G4" s="1343"/>
      <c r="H4" s="1345"/>
      <c r="I4" s="1347"/>
      <c r="J4" s="1341"/>
      <c r="K4" s="1339"/>
    </row>
    <row r="5" spans="1:11" ht="17.100000000000001" customHeight="1">
      <c r="A5" s="1348" t="s">
        <v>259</v>
      </c>
      <c r="B5" s="726"/>
      <c r="C5" s="730"/>
      <c r="D5" s="726"/>
      <c r="E5" s="726"/>
      <c r="F5" s="726"/>
      <c r="G5" s="729"/>
      <c r="H5" s="728"/>
      <c r="I5" s="727"/>
      <c r="J5" s="726"/>
      <c r="K5" s="725"/>
    </row>
    <row r="6" spans="1:11" ht="17.100000000000001" customHeight="1">
      <c r="A6" s="1349"/>
      <c r="B6" s="659"/>
      <c r="C6" s="663"/>
      <c r="D6" s="659"/>
      <c r="E6" s="659"/>
      <c r="F6" s="659"/>
      <c r="G6" s="662"/>
      <c r="H6" s="661"/>
      <c r="I6" s="660"/>
      <c r="J6" s="659"/>
      <c r="K6" s="658"/>
    </row>
    <row r="7" spans="1:11" ht="17.100000000000001" customHeight="1">
      <c r="A7" s="1351" t="s">
        <v>260</v>
      </c>
      <c r="B7" s="672">
        <v>63871</v>
      </c>
      <c r="C7" s="676">
        <v>4263</v>
      </c>
      <c r="D7" s="672">
        <v>7946</v>
      </c>
      <c r="E7" s="672">
        <v>360</v>
      </c>
      <c r="F7" s="672">
        <v>2974</v>
      </c>
      <c r="G7" s="675">
        <v>1648</v>
      </c>
      <c r="H7" s="674">
        <v>1016</v>
      </c>
      <c r="I7" s="673">
        <v>2063</v>
      </c>
      <c r="J7" s="672">
        <v>3413</v>
      </c>
      <c r="K7" s="671">
        <v>3256</v>
      </c>
    </row>
    <row r="8" spans="1:11" ht="17.100000000000001" customHeight="1">
      <c r="A8" s="1349"/>
      <c r="B8" s="659" t="s">
        <v>177</v>
      </c>
      <c r="C8" s="708" t="s">
        <v>517</v>
      </c>
      <c r="D8" s="665" t="s">
        <v>518</v>
      </c>
      <c r="E8" s="665" t="s">
        <v>262</v>
      </c>
      <c r="F8" s="665" t="s">
        <v>210</v>
      </c>
      <c r="G8" s="668" t="s">
        <v>210</v>
      </c>
      <c r="H8" s="667" t="s">
        <v>264</v>
      </c>
      <c r="I8" s="666" t="s">
        <v>623</v>
      </c>
      <c r="J8" s="665" t="s">
        <v>264</v>
      </c>
      <c r="K8" s="664" t="s">
        <v>264</v>
      </c>
    </row>
    <row r="9" spans="1:11" ht="17.100000000000001" customHeight="1">
      <c r="A9" s="1349"/>
      <c r="B9" s="665" t="s">
        <v>179</v>
      </c>
      <c r="C9" s="663" t="s">
        <v>519</v>
      </c>
      <c r="D9" s="659"/>
      <c r="E9" s="659"/>
      <c r="F9" s="659" t="s">
        <v>217</v>
      </c>
      <c r="G9" s="662" t="s">
        <v>520</v>
      </c>
      <c r="H9" s="661"/>
      <c r="I9" s="660" t="s">
        <v>264</v>
      </c>
      <c r="J9" s="659" t="s">
        <v>263</v>
      </c>
      <c r="K9" s="664" t="s">
        <v>179</v>
      </c>
    </row>
    <row r="10" spans="1:11" ht="17.100000000000001" customHeight="1">
      <c r="A10" s="1349"/>
      <c r="B10" s="659" t="s">
        <v>184</v>
      </c>
      <c r="C10" s="708" t="s">
        <v>521</v>
      </c>
      <c r="D10" s="665"/>
      <c r="E10" s="665"/>
      <c r="F10" s="665" t="s">
        <v>398</v>
      </c>
      <c r="G10" s="668"/>
      <c r="H10" s="667"/>
      <c r="I10" s="666" t="s">
        <v>263</v>
      </c>
      <c r="J10" s="665" t="s">
        <v>179</v>
      </c>
      <c r="K10" s="664" t="s">
        <v>266</v>
      </c>
    </row>
    <row r="11" spans="1:11" ht="17.100000000000001" customHeight="1">
      <c r="A11" s="1349"/>
      <c r="B11" s="665" t="s">
        <v>265</v>
      </c>
      <c r="C11" s="708" t="s">
        <v>522</v>
      </c>
      <c r="D11" s="665"/>
      <c r="E11" s="665"/>
      <c r="F11" s="665"/>
      <c r="G11" s="668"/>
      <c r="H11" s="667"/>
      <c r="I11" s="666" t="s">
        <v>624</v>
      </c>
      <c r="J11" s="665" t="s">
        <v>558</v>
      </c>
      <c r="K11" s="664" t="s">
        <v>608</v>
      </c>
    </row>
    <row r="12" spans="1:11" ht="17.100000000000001" customHeight="1">
      <c r="A12" s="1349"/>
      <c r="B12" s="665" t="s">
        <v>189</v>
      </c>
      <c r="C12" s="708" t="s">
        <v>263</v>
      </c>
      <c r="D12" s="665"/>
      <c r="E12" s="665"/>
      <c r="F12" s="665"/>
      <c r="G12" s="668"/>
      <c r="H12" s="667"/>
      <c r="I12" s="666"/>
      <c r="J12" s="665"/>
      <c r="K12" s="664" t="s">
        <v>680</v>
      </c>
    </row>
    <row r="13" spans="1:11" ht="17.100000000000001" customHeight="1">
      <c r="A13" s="1349"/>
      <c r="B13" s="665" t="s">
        <v>193</v>
      </c>
      <c r="C13" s="663" t="s">
        <v>518</v>
      </c>
      <c r="D13" s="659"/>
      <c r="E13" s="659"/>
      <c r="F13" s="659"/>
      <c r="G13" s="662"/>
      <c r="H13" s="661"/>
      <c r="I13" s="660"/>
      <c r="J13" s="659"/>
      <c r="K13" s="658"/>
    </row>
    <row r="14" spans="1:11" ht="17.100000000000001" customHeight="1">
      <c r="A14" s="1349"/>
      <c r="B14" s="665" t="s">
        <v>264</v>
      </c>
      <c r="C14" s="663" t="s">
        <v>523</v>
      </c>
      <c r="D14" s="659"/>
      <c r="E14" s="659"/>
      <c r="F14" s="659"/>
      <c r="G14" s="662"/>
      <c r="H14" s="661"/>
      <c r="I14" s="660"/>
      <c r="J14" s="659"/>
      <c r="K14" s="658"/>
    </row>
    <row r="15" spans="1:11" ht="17.100000000000001" customHeight="1">
      <c r="A15" s="1349"/>
      <c r="B15" s="665" t="s">
        <v>263</v>
      </c>
      <c r="C15" s="708"/>
      <c r="D15" s="665"/>
      <c r="E15" s="665"/>
      <c r="F15" s="665"/>
      <c r="G15" s="668"/>
      <c r="H15" s="667"/>
      <c r="I15" s="666"/>
      <c r="J15" s="665"/>
      <c r="K15" s="664"/>
    </row>
    <row r="16" spans="1:11" ht="17.100000000000001" customHeight="1">
      <c r="A16" s="1350"/>
      <c r="B16" s="659" t="s">
        <v>210</v>
      </c>
      <c r="C16" s="663"/>
      <c r="D16" s="659"/>
      <c r="E16" s="659"/>
      <c r="F16" s="659"/>
      <c r="G16" s="662"/>
      <c r="H16" s="661"/>
      <c r="I16" s="660"/>
      <c r="J16" s="659"/>
      <c r="K16" s="658"/>
    </row>
    <row r="17" spans="1:11" ht="17.100000000000001" customHeight="1">
      <c r="A17" s="1350"/>
      <c r="B17" s="659" t="s">
        <v>213</v>
      </c>
      <c r="C17" s="663"/>
      <c r="D17" s="659"/>
      <c r="E17" s="659"/>
      <c r="F17" s="659"/>
      <c r="G17" s="662"/>
      <c r="H17" s="661"/>
      <c r="I17" s="660"/>
      <c r="J17" s="659"/>
      <c r="K17" s="658"/>
    </row>
    <row r="18" spans="1:11" ht="17.100000000000001" customHeight="1">
      <c r="A18" s="1350"/>
      <c r="B18" s="659" t="s">
        <v>215</v>
      </c>
      <c r="C18" s="663"/>
      <c r="D18" s="659"/>
      <c r="E18" s="659"/>
      <c r="F18" s="659"/>
      <c r="G18" s="662"/>
      <c r="H18" s="661"/>
      <c r="I18" s="660"/>
      <c r="J18" s="659"/>
      <c r="K18" s="658"/>
    </row>
    <row r="19" spans="1:11" ht="17.100000000000001" customHeight="1">
      <c r="A19" s="1350"/>
      <c r="B19" s="659" t="s">
        <v>217</v>
      </c>
      <c r="C19" s="663"/>
      <c r="D19" s="659"/>
      <c r="E19" s="659"/>
      <c r="F19" s="659"/>
      <c r="G19" s="662"/>
      <c r="H19" s="661"/>
      <c r="I19" s="660"/>
      <c r="J19" s="659"/>
      <c r="K19" s="658"/>
    </row>
    <row r="20" spans="1:11" ht="17.25" customHeight="1">
      <c r="A20" s="1352"/>
      <c r="B20" s="720" t="s">
        <v>267</v>
      </c>
      <c r="C20" s="724"/>
      <c r="D20" s="720"/>
      <c r="E20" s="720"/>
      <c r="F20" s="720"/>
      <c r="G20" s="723"/>
      <c r="H20" s="722"/>
      <c r="I20" s="721"/>
      <c r="J20" s="720"/>
      <c r="K20" s="719"/>
    </row>
    <row r="21" spans="1:11" ht="17.100000000000001" customHeight="1">
      <c r="A21" s="1351" t="s">
        <v>625</v>
      </c>
      <c r="B21" s="697"/>
      <c r="C21" s="700"/>
      <c r="D21" s="697"/>
      <c r="E21" s="697"/>
      <c r="F21" s="697"/>
      <c r="G21" s="699">
        <v>12940</v>
      </c>
      <c r="H21" s="674">
        <v>13269</v>
      </c>
      <c r="I21" s="698">
        <v>9146</v>
      </c>
      <c r="J21" s="697">
        <v>672</v>
      </c>
      <c r="K21" s="671">
        <v>1162</v>
      </c>
    </row>
    <row r="22" spans="1:11" ht="17.100000000000001" customHeight="1">
      <c r="A22" s="1348"/>
      <c r="B22" s="717"/>
      <c r="C22" s="718"/>
      <c r="D22" s="717"/>
      <c r="E22" s="717"/>
      <c r="F22" s="717"/>
      <c r="G22" s="662" t="s">
        <v>177</v>
      </c>
      <c r="H22" s="661" t="s">
        <v>177</v>
      </c>
      <c r="I22" s="660" t="s">
        <v>177</v>
      </c>
      <c r="J22" s="717" t="s">
        <v>179</v>
      </c>
      <c r="K22" s="658" t="s">
        <v>179</v>
      </c>
    </row>
    <row r="23" spans="1:11" ht="17.100000000000001" customHeight="1">
      <c r="A23" s="1348"/>
      <c r="B23" s="717"/>
      <c r="C23" s="718"/>
      <c r="D23" s="717"/>
      <c r="E23" s="717"/>
      <c r="F23" s="717"/>
      <c r="G23" s="662" t="s">
        <v>179</v>
      </c>
      <c r="H23" s="661" t="s">
        <v>179</v>
      </c>
      <c r="I23" s="660" t="s">
        <v>179</v>
      </c>
      <c r="J23" s="717" t="s">
        <v>270</v>
      </c>
      <c r="K23" s="658" t="s">
        <v>270</v>
      </c>
    </row>
    <row r="24" spans="1:11" ht="17.100000000000001" customHeight="1">
      <c r="A24" s="1348"/>
      <c r="B24" s="717"/>
      <c r="C24" s="718"/>
      <c r="D24" s="717"/>
      <c r="E24" s="717"/>
      <c r="F24" s="717"/>
      <c r="G24" s="668" t="s">
        <v>184</v>
      </c>
      <c r="H24" s="667" t="s">
        <v>184</v>
      </c>
      <c r="I24" s="666" t="s">
        <v>184</v>
      </c>
      <c r="J24" s="717" t="s">
        <v>400</v>
      </c>
      <c r="K24" s="664" t="s">
        <v>400</v>
      </c>
    </row>
    <row r="25" spans="1:11" ht="17.100000000000001" customHeight="1">
      <c r="A25" s="1348"/>
      <c r="B25" s="717"/>
      <c r="C25" s="718"/>
      <c r="D25" s="717"/>
      <c r="E25" s="717"/>
      <c r="F25" s="717"/>
      <c r="G25" s="668" t="s">
        <v>189</v>
      </c>
      <c r="H25" s="667" t="s">
        <v>189</v>
      </c>
      <c r="I25" s="666" t="s">
        <v>189</v>
      </c>
      <c r="J25" s="717" t="s">
        <v>210</v>
      </c>
      <c r="K25" s="664" t="s">
        <v>210</v>
      </c>
    </row>
    <row r="26" spans="1:11" ht="17.100000000000001" customHeight="1">
      <c r="A26" s="1348"/>
      <c r="B26" s="717"/>
      <c r="C26" s="718"/>
      <c r="D26" s="717"/>
      <c r="E26" s="717"/>
      <c r="F26" s="717"/>
      <c r="G26" s="668" t="s">
        <v>521</v>
      </c>
      <c r="H26" s="667" t="s">
        <v>521</v>
      </c>
      <c r="I26" s="666" t="s">
        <v>270</v>
      </c>
      <c r="J26" s="717" t="s">
        <v>213</v>
      </c>
      <c r="K26" s="664" t="s">
        <v>213</v>
      </c>
    </row>
    <row r="27" spans="1:11" ht="17.100000000000001" customHeight="1">
      <c r="A27" s="1348"/>
      <c r="B27" s="717"/>
      <c r="C27" s="718"/>
      <c r="D27" s="717"/>
      <c r="E27" s="717"/>
      <c r="F27" s="717"/>
      <c r="G27" s="668" t="s">
        <v>522</v>
      </c>
      <c r="H27" s="667" t="s">
        <v>522</v>
      </c>
      <c r="I27" s="666" t="s">
        <v>399</v>
      </c>
      <c r="J27" s="717" t="s">
        <v>215</v>
      </c>
      <c r="K27" s="664" t="s">
        <v>215</v>
      </c>
    </row>
    <row r="28" spans="1:11" ht="17.100000000000001" customHeight="1">
      <c r="A28" s="1348"/>
      <c r="B28" s="717"/>
      <c r="C28" s="718"/>
      <c r="D28" s="717"/>
      <c r="E28" s="717"/>
      <c r="F28" s="717"/>
      <c r="G28" s="662" t="s">
        <v>524</v>
      </c>
      <c r="H28" s="661" t="s">
        <v>524</v>
      </c>
      <c r="I28" s="660" t="s">
        <v>400</v>
      </c>
      <c r="J28" s="717"/>
      <c r="K28" s="658"/>
    </row>
    <row r="29" spans="1:11" ht="17.100000000000001" customHeight="1">
      <c r="A29" s="1348"/>
      <c r="B29" s="717"/>
      <c r="C29" s="718"/>
      <c r="D29" s="717"/>
      <c r="E29" s="717"/>
      <c r="F29" s="717"/>
      <c r="G29" s="662" t="s">
        <v>210</v>
      </c>
      <c r="H29" s="661" t="s">
        <v>210</v>
      </c>
      <c r="I29" s="660" t="s">
        <v>210</v>
      </c>
      <c r="J29" s="717"/>
      <c r="K29" s="658"/>
    </row>
    <row r="30" spans="1:11" ht="17.100000000000001" customHeight="1">
      <c r="A30" s="1348"/>
      <c r="B30" s="717"/>
      <c r="C30" s="718"/>
      <c r="D30" s="717"/>
      <c r="E30" s="717"/>
      <c r="F30" s="717"/>
      <c r="G30" s="662" t="s">
        <v>213</v>
      </c>
      <c r="H30" s="661" t="s">
        <v>213</v>
      </c>
      <c r="I30" s="660" t="s">
        <v>213</v>
      </c>
      <c r="J30" s="717"/>
      <c r="K30" s="658"/>
    </row>
    <row r="31" spans="1:11" ht="17.100000000000001" customHeight="1">
      <c r="A31" s="1349"/>
      <c r="B31" s="693"/>
      <c r="C31" s="696"/>
      <c r="D31" s="693"/>
      <c r="E31" s="693"/>
      <c r="F31" s="693"/>
      <c r="G31" s="662" t="s">
        <v>215</v>
      </c>
      <c r="H31" s="661" t="s">
        <v>215</v>
      </c>
      <c r="I31" s="660" t="s">
        <v>215</v>
      </c>
      <c r="J31" s="693"/>
      <c r="K31" s="658"/>
    </row>
    <row r="32" spans="1:11" ht="17.100000000000001" customHeight="1">
      <c r="A32" s="1352"/>
      <c r="B32" s="688"/>
      <c r="C32" s="692"/>
      <c r="D32" s="688"/>
      <c r="E32" s="688"/>
      <c r="F32" s="688"/>
      <c r="G32" s="662" t="s">
        <v>520</v>
      </c>
      <c r="H32" s="661" t="s">
        <v>520</v>
      </c>
      <c r="I32" s="660" t="s">
        <v>401</v>
      </c>
      <c r="J32" s="688"/>
      <c r="K32" s="658"/>
    </row>
    <row r="33" spans="1:12" ht="17.100000000000001" customHeight="1">
      <c r="A33" s="1356" t="s">
        <v>525</v>
      </c>
      <c r="B33" s="697"/>
      <c r="C33" s="700">
        <v>50085</v>
      </c>
      <c r="D33" s="697">
        <v>43346</v>
      </c>
      <c r="E33" s="697">
        <v>42438</v>
      </c>
      <c r="F33" s="697">
        <v>42101</v>
      </c>
      <c r="G33" s="699">
        <v>44048</v>
      </c>
      <c r="H33" s="674">
        <v>84994</v>
      </c>
      <c r="I33" s="698">
        <v>105657</v>
      </c>
      <c r="J33" s="697">
        <v>92198</v>
      </c>
      <c r="K33" s="671">
        <v>90420</v>
      </c>
    </row>
    <row r="34" spans="1:12" ht="17.100000000000001" customHeight="1">
      <c r="A34" s="1357"/>
      <c r="B34" s="659"/>
      <c r="C34" s="663" t="s">
        <v>261</v>
      </c>
      <c r="D34" s="659" t="s">
        <v>177</v>
      </c>
      <c r="E34" s="659" t="s">
        <v>519</v>
      </c>
      <c r="F34" s="659" t="s">
        <v>177</v>
      </c>
      <c r="G34" s="662" t="s">
        <v>177</v>
      </c>
      <c r="H34" s="661" t="s">
        <v>177</v>
      </c>
      <c r="I34" s="660" t="s">
        <v>177</v>
      </c>
      <c r="J34" s="659" t="s">
        <v>177</v>
      </c>
      <c r="K34" s="658" t="s">
        <v>177</v>
      </c>
    </row>
    <row r="35" spans="1:12" ht="17.100000000000001" customHeight="1">
      <c r="A35" s="1357"/>
      <c r="B35" s="659"/>
      <c r="C35" s="663" t="s">
        <v>184</v>
      </c>
      <c r="D35" s="659" t="s">
        <v>179</v>
      </c>
      <c r="E35" s="659" t="s">
        <v>526</v>
      </c>
      <c r="F35" s="659" t="s">
        <v>179</v>
      </c>
      <c r="G35" s="662" t="s">
        <v>179</v>
      </c>
      <c r="H35" s="661" t="s">
        <v>179</v>
      </c>
      <c r="I35" s="660" t="s">
        <v>179</v>
      </c>
      <c r="J35" s="659" t="s">
        <v>179</v>
      </c>
      <c r="K35" s="658" t="s">
        <v>179</v>
      </c>
    </row>
    <row r="36" spans="1:12" ht="17.100000000000001" customHeight="1">
      <c r="A36" s="1357"/>
      <c r="B36" s="659"/>
      <c r="C36" s="708" t="s">
        <v>265</v>
      </c>
      <c r="D36" s="665" t="s">
        <v>265</v>
      </c>
      <c r="E36" s="665" t="s">
        <v>527</v>
      </c>
      <c r="F36" s="665" t="s">
        <v>265</v>
      </c>
      <c r="G36" s="668" t="s">
        <v>265</v>
      </c>
      <c r="H36" s="667" t="s">
        <v>265</v>
      </c>
      <c r="I36" s="666" t="s">
        <v>265</v>
      </c>
      <c r="J36" s="665" t="s">
        <v>265</v>
      </c>
      <c r="K36" s="658" t="s">
        <v>265</v>
      </c>
    </row>
    <row r="37" spans="1:12" ht="17.100000000000001" customHeight="1">
      <c r="A37" s="1357"/>
      <c r="B37" s="659"/>
      <c r="C37" s="708" t="s">
        <v>527</v>
      </c>
      <c r="D37" s="665" t="s">
        <v>189</v>
      </c>
      <c r="E37" s="665" t="s">
        <v>521</v>
      </c>
      <c r="F37" s="665" t="s">
        <v>189</v>
      </c>
      <c r="G37" s="668" t="s">
        <v>189</v>
      </c>
      <c r="H37" s="667" t="s">
        <v>189</v>
      </c>
      <c r="I37" s="666" t="s">
        <v>189</v>
      </c>
      <c r="J37" s="665" t="s">
        <v>189</v>
      </c>
      <c r="K37" s="658" t="s">
        <v>189</v>
      </c>
    </row>
    <row r="38" spans="1:12" ht="17.100000000000001" customHeight="1">
      <c r="A38" s="1357"/>
      <c r="B38" s="659"/>
      <c r="C38" s="708" t="s">
        <v>521</v>
      </c>
      <c r="D38" s="665" t="s">
        <v>521</v>
      </c>
      <c r="E38" s="665" t="s">
        <v>522</v>
      </c>
      <c r="F38" s="665" t="s">
        <v>270</v>
      </c>
      <c r="G38" s="668" t="s">
        <v>521</v>
      </c>
      <c r="H38" s="667" t="s">
        <v>521</v>
      </c>
      <c r="I38" s="666" t="s">
        <v>270</v>
      </c>
      <c r="J38" s="665" t="s">
        <v>270</v>
      </c>
      <c r="K38" s="664" t="s">
        <v>521</v>
      </c>
    </row>
    <row r="39" spans="1:12" ht="17.100000000000001" customHeight="1">
      <c r="A39" s="1357"/>
      <c r="B39" s="659"/>
      <c r="C39" s="708" t="s">
        <v>264</v>
      </c>
      <c r="D39" s="665" t="s">
        <v>264</v>
      </c>
      <c r="E39" s="665" t="s">
        <v>524</v>
      </c>
      <c r="F39" s="665" t="s">
        <v>399</v>
      </c>
      <c r="G39" s="668" t="s">
        <v>522</v>
      </c>
      <c r="H39" s="667" t="s">
        <v>522</v>
      </c>
      <c r="I39" s="666" t="s">
        <v>399</v>
      </c>
      <c r="J39" s="665" t="s">
        <v>399</v>
      </c>
      <c r="K39" s="658" t="s">
        <v>399</v>
      </c>
    </row>
    <row r="40" spans="1:12" ht="17.100000000000001" customHeight="1">
      <c r="A40" s="1357"/>
      <c r="B40" s="659"/>
      <c r="C40" s="708" t="s">
        <v>263</v>
      </c>
      <c r="D40" s="659" t="s">
        <v>524</v>
      </c>
      <c r="E40" s="659" t="s">
        <v>518</v>
      </c>
      <c r="F40" s="659" t="s">
        <v>400</v>
      </c>
      <c r="G40" s="662" t="s">
        <v>524</v>
      </c>
      <c r="H40" s="661" t="s">
        <v>524</v>
      </c>
      <c r="I40" s="660" t="s">
        <v>400</v>
      </c>
      <c r="J40" s="659" t="s">
        <v>400</v>
      </c>
      <c r="K40" s="664" t="s">
        <v>213</v>
      </c>
    </row>
    <row r="41" spans="1:12" ht="17.100000000000001" customHeight="1">
      <c r="A41" s="1357"/>
      <c r="B41" s="659"/>
      <c r="C41" s="663" t="s">
        <v>518</v>
      </c>
      <c r="D41" s="659" t="s">
        <v>523</v>
      </c>
      <c r="E41" s="659" t="s">
        <v>523</v>
      </c>
      <c r="F41" s="659" t="s">
        <v>210</v>
      </c>
      <c r="G41" s="662" t="s">
        <v>210</v>
      </c>
      <c r="H41" s="661" t="s">
        <v>210</v>
      </c>
      <c r="I41" s="660" t="s">
        <v>210</v>
      </c>
      <c r="J41" s="659" t="s">
        <v>213</v>
      </c>
      <c r="K41" s="664" t="s">
        <v>215</v>
      </c>
      <c r="L41" s="716"/>
    </row>
    <row r="42" spans="1:12" ht="17.100000000000001" customHeight="1">
      <c r="A42" s="1357"/>
      <c r="B42" s="659"/>
      <c r="C42" s="663" t="s">
        <v>523</v>
      </c>
      <c r="D42" s="659" t="s">
        <v>528</v>
      </c>
      <c r="E42" s="659" t="s">
        <v>528</v>
      </c>
      <c r="F42" s="659" t="s">
        <v>213</v>
      </c>
      <c r="G42" s="662" t="s">
        <v>213</v>
      </c>
      <c r="H42" s="661" t="s">
        <v>213</v>
      </c>
      <c r="I42" s="660" t="s">
        <v>213</v>
      </c>
      <c r="J42" s="659" t="s">
        <v>215</v>
      </c>
      <c r="K42" s="658" t="s">
        <v>556</v>
      </c>
    </row>
    <row r="43" spans="1:12" ht="17.100000000000001" customHeight="1">
      <c r="A43" s="1357"/>
      <c r="B43" s="659"/>
      <c r="C43" s="663" t="s">
        <v>528</v>
      </c>
      <c r="D43" s="659" t="s">
        <v>520</v>
      </c>
      <c r="E43" s="659" t="s">
        <v>520</v>
      </c>
      <c r="F43" s="659" t="s">
        <v>215</v>
      </c>
      <c r="G43" s="662" t="s">
        <v>215</v>
      </c>
      <c r="H43" s="661" t="s">
        <v>215</v>
      </c>
      <c r="I43" s="660" t="s">
        <v>215</v>
      </c>
      <c r="J43" s="659" t="s">
        <v>217</v>
      </c>
      <c r="K43" s="664" t="s">
        <v>268</v>
      </c>
    </row>
    <row r="44" spans="1:12" ht="17.100000000000001" customHeight="1">
      <c r="A44" s="1357"/>
      <c r="B44" s="659"/>
      <c r="C44" s="663" t="s">
        <v>520</v>
      </c>
      <c r="D44" s="659"/>
      <c r="E44" s="659" t="s">
        <v>529</v>
      </c>
      <c r="F44" s="659" t="s">
        <v>401</v>
      </c>
      <c r="G44" s="662" t="s">
        <v>520</v>
      </c>
      <c r="H44" s="661" t="s">
        <v>520</v>
      </c>
      <c r="I44" s="660" t="s">
        <v>401</v>
      </c>
      <c r="J44" s="659" t="s">
        <v>556</v>
      </c>
      <c r="K44" s="658" t="s">
        <v>274</v>
      </c>
    </row>
    <row r="45" spans="1:12" ht="17.100000000000001" customHeight="1">
      <c r="A45" s="1357"/>
      <c r="B45" s="659"/>
      <c r="C45" s="663" t="s">
        <v>266</v>
      </c>
      <c r="D45" s="659"/>
      <c r="E45" s="659" t="s">
        <v>267</v>
      </c>
      <c r="F45" s="659" t="s">
        <v>402</v>
      </c>
      <c r="G45" s="662" t="s">
        <v>530</v>
      </c>
      <c r="H45" s="661" t="s">
        <v>530</v>
      </c>
      <c r="I45" s="660" t="s">
        <v>607</v>
      </c>
      <c r="J45" s="659" t="s">
        <v>607</v>
      </c>
      <c r="K45" s="658" t="s">
        <v>608</v>
      </c>
    </row>
    <row r="46" spans="1:12" ht="17.100000000000001" customHeight="1">
      <c r="A46" s="1357"/>
      <c r="B46" s="659"/>
      <c r="C46" s="663" t="s">
        <v>268</v>
      </c>
      <c r="D46" s="659"/>
      <c r="E46" s="659" t="s">
        <v>265</v>
      </c>
      <c r="F46" s="659" t="s">
        <v>269</v>
      </c>
      <c r="G46" s="662" t="s">
        <v>556</v>
      </c>
      <c r="H46" s="661" t="s">
        <v>556</v>
      </c>
      <c r="I46" s="660" t="s">
        <v>556</v>
      </c>
      <c r="J46" s="659" t="s">
        <v>274</v>
      </c>
      <c r="K46" s="658"/>
    </row>
    <row r="47" spans="1:12" ht="16.5" customHeight="1">
      <c r="A47" s="1358"/>
      <c r="B47" s="659"/>
      <c r="C47" s="663"/>
      <c r="D47" s="659"/>
      <c r="E47" s="659"/>
      <c r="F47" s="659"/>
      <c r="G47" s="662"/>
      <c r="H47" s="661" t="s">
        <v>557</v>
      </c>
      <c r="I47" s="660" t="s">
        <v>198</v>
      </c>
      <c r="J47" s="659"/>
      <c r="K47" s="658"/>
      <c r="L47" s="716"/>
    </row>
    <row r="48" spans="1:12" ht="17.100000000000001" customHeight="1">
      <c r="A48" s="1356" t="s">
        <v>626</v>
      </c>
      <c r="B48" s="672"/>
      <c r="C48" s="676">
        <v>13758</v>
      </c>
      <c r="D48" s="672">
        <v>34933</v>
      </c>
      <c r="E48" s="672">
        <v>1082</v>
      </c>
      <c r="F48" s="672">
        <v>18849</v>
      </c>
      <c r="G48" s="675">
        <v>27194</v>
      </c>
      <c r="H48" s="674">
        <v>87863</v>
      </c>
      <c r="I48" s="673">
        <v>63139.4</v>
      </c>
      <c r="J48" s="672">
        <v>40149</v>
      </c>
      <c r="K48" s="671">
        <v>30587</v>
      </c>
    </row>
    <row r="49" spans="1:11" ht="17.100000000000001" customHeight="1">
      <c r="A49" s="1357"/>
      <c r="B49" s="669"/>
      <c r="C49" s="663" t="s">
        <v>519</v>
      </c>
      <c r="D49" s="711" t="s">
        <v>177</v>
      </c>
      <c r="E49" s="715" t="s">
        <v>522</v>
      </c>
      <c r="F49" s="711" t="s">
        <v>213</v>
      </c>
      <c r="G49" s="714" t="s">
        <v>213</v>
      </c>
      <c r="H49" s="713" t="s">
        <v>179</v>
      </c>
      <c r="I49" s="712" t="s">
        <v>184</v>
      </c>
      <c r="J49" s="711" t="s">
        <v>623</v>
      </c>
      <c r="K49" s="710" t="s">
        <v>179</v>
      </c>
    </row>
    <row r="50" spans="1:11" ht="17.100000000000001" customHeight="1">
      <c r="A50" s="1357"/>
      <c r="B50" s="702"/>
      <c r="C50" s="707" t="s">
        <v>526</v>
      </c>
      <c r="D50" s="665" t="s">
        <v>179</v>
      </c>
      <c r="E50" s="665" t="s">
        <v>518</v>
      </c>
      <c r="F50" s="665" t="s">
        <v>398</v>
      </c>
      <c r="G50" s="668" t="s">
        <v>531</v>
      </c>
      <c r="H50" s="667" t="s">
        <v>210</v>
      </c>
      <c r="I50" s="666" t="s">
        <v>265</v>
      </c>
      <c r="J50" s="665" t="s">
        <v>627</v>
      </c>
      <c r="K50" s="664" t="s">
        <v>623</v>
      </c>
    </row>
    <row r="51" spans="1:11" ht="17.100000000000001" customHeight="1">
      <c r="A51" s="1357"/>
      <c r="B51" s="709"/>
      <c r="C51" s="663" t="s">
        <v>527</v>
      </c>
      <c r="D51" s="665" t="s">
        <v>184</v>
      </c>
      <c r="E51" s="665" t="s">
        <v>520</v>
      </c>
      <c r="F51" s="665" t="s">
        <v>401</v>
      </c>
      <c r="G51" s="662" t="s">
        <v>532</v>
      </c>
      <c r="H51" s="661" t="s">
        <v>213</v>
      </c>
      <c r="I51" s="660" t="s">
        <v>213</v>
      </c>
      <c r="J51" s="665" t="s">
        <v>628</v>
      </c>
      <c r="K51" s="658" t="s">
        <v>627</v>
      </c>
    </row>
    <row r="52" spans="1:11" ht="17.100000000000001" customHeight="1">
      <c r="A52" s="1357"/>
      <c r="B52" s="702"/>
      <c r="C52" s="708" t="s">
        <v>264</v>
      </c>
      <c r="D52" s="665" t="s">
        <v>270</v>
      </c>
      <c r="E52" s="665" t="s">
        <v>271</v>
      </c>
      <c r="F52" s="665"/>
      <c r="G52" s="668"/>
      <c r="H52" s="667" t="s">
        <v>217</v>
      </c>
      <c r="I52" s="666" t="s">
        <v>629</v>
      </c>
      <c r="J52" s="665" t="s">
        <v>213</v>
      </c>
      <c r="K52" s="664" t="s">
        <v>628</v>
      </c>
    </row>
    <row r="53" spans="1:11" ht="17.100000000000001" customHeight="1">
      <c r="A53" s="1357"/>
      <c r="B53" s="702"/>
      <c r="C53" s="707" t="s">
        <v>524</v>
      </c>
      <c r="D53" s="665" t="s">
        <v>522</v>
      </c>
      <c r="E53" s="665"/>
      <c r="F53" s="665"/>
      <c r="G53" s="668"/>
      <c r="H53" s="667" t="s">
        <v>265</v>
      </c>
      <c r="I53" s="666" t="s">
        <v>623</v>
      </c>
      <c r="J53" s="665" t="s">
        <v>629</v>
      </c>
      <c r="K53" s="664" t="s">
        <v>213</v>
      </c>
    </row>
    <row r="54" spans="1:11" ht="17.100000000000001" customHeight="1">
      <c r="A54" s="1357"/>
      <c r="B54" s="669"/>
      <c r="C54" s="663" t="s">
        <v>528</v>
      </c>
      <c r="D54" s="659" t="s">
        <v>263</v>
      </c>
      <c r="E54" s="659"/>
      <c r="F54" s="659"/>
      <c r="G54" s="662"/>
      <c r="H54" s="661" t="s">
        <v>558</v>
      </c>
      <c r="I54" s="660" t="s">
        <v>630</v>
      </c>
      <c r="J54" s="659" t="s">
        <v>558</v>
      </c>
      <c r="K54" s="658"/>
    </row>
    <row r="55" spans="1:11" ht="17.100000000000001" customHeight="1">
      <c r="A55" s="1357"/>
      <c r="B55" s="702"/>
      <c r="C55" s="707" t="s">
        <v>520</v>
      </c>
      <c r="D55" s="702" t="s">
        <v>523</v>
      </c>
      <c r="E55" s="702"/>
      <c r="F55" s="702"/>
      <c r="G55" s="705"/>
      <c r="H55" s="704" t="s">
        <v>189</v>
      </c>
      <c r="I55" s="703" t="s">
        <v>179</v>
      </c>
      <c r="J55" s="702"/>
      <c r="K55" s="701"/>
    </row>
    <row r="56" spans="1:11" ht="17.100000000000001" customHeight="1">
      <c r="A56" s="1357"/>
      <c r="B56" s="702"/>
      <c r="C56" s="707"/>
      <c r="D56" s="702" t="s">
        <v>215</v>
      </c>
      <c r="E56" s="702"/>
      <c r="F56" s="702"/>
      <c r="G56" s="705"/>
      <c r="H56" s="704" t="s">
        <v>215</v>
      </c>
      <c r="I56" s="703" t="s">
        <v>628</v>
      </c>
      <c r="J56" s="702"/>
      <c r="K56" s="701"/>
    </row>
    <row r="57" spans="1:11" ht="17.100000000000001" customHeight="1">
      <c r="A57" s="1357"/>
      <c r="B57" s="702"/>
      <c r="C57" s="707"/>
      <c r="D57" s="702" t="s">
        <v>217</v>
      </c>
      <c r="E57" s="702"/>
      <c r="F57" s="702"/>
      <c r="G57" s="705"/>
      <c r="H57" s="704"/>
      <c r="I57" s="703" t="s">
        <v>263</v>
      </c>
      <c r="J57" s="702"/>
      <c r="K57" s="701"/>
    </row>
    <row r="58" spans="1:11" ht="17.100000000000001" customHeight="1">
      <c r="A58" s="1358"/>
      <c r="B58" s="702"/>
      <c r="C58" s="707"/>
      <c r="D58" s="706" t="s">
        <v>266</v>
      </c>
      <c r="E58" s="702"/>
      <c r="F58" s="702"/>
      <c r="G58" s="705"/>
      <c r="H58" s="704"/>
      <c r="I58" s="703" t="s">
        <v>624</v>
      </c>
      <c r="J58" s="702"/>
      <c r="K58" s="701"/>
    </row>
    <row r="59" spans="1:11" ht="17.100000000000001" customHeight="1">
      <c r="A59" s="1351" t="s">
        <v>533</v>
      </c>
      <c r="B59" s="697"/>
      <c r="C59" s="700"/>
      <c r="D59" s="697"/>
      <c r="E59" s="697"/>
      <c r="F59" s="697"/>
      <c r="G59" s="699">
        <v>1</v>
      </c>
      <c r="H59" s="674">
        <v>9175</v>
      </c>
      <c r="I59" s="698">
        <v>14757</v>
      </c>
      <c r="J59" s="697"/>
      <c r="K59" s="671"/>
    </row>
    <row r="60" spans="1:11" ht="17.100000000000001" customHeight="1">
      <c r="A60" s="1349"/>
      <c r="B60" s="693"/>
      <c r="C60" s="696"/>
      <c r="D60" s="693"/>
      <c r="E60" s="693"/>
      <c r="F60" s="693"/>
      <c r="G60" s="695" t="s">
        <v>534</v>
      </c>
      <c r="H60" s="661" t="s">
        <v>265</v>
      </c>
      <c r="I60" s="694" t="s">
        <v>265</v>
      </c>
      <c r="J60" s="693"/>
      <c r="K60" s="658"/>
    </row>
    <row r="61" spans="1:11" ht="17.100000000000001" customHeight="1">
      <c r="A61" s="1352"/>
      <c r="B61" s="688"/>
      <c r="C61" s="692"/>
      <c r="D61" s="688"/>
      <c r="E61" s="688"/>
      <c r="F61" s="688"/>
      <c r="G61" s="691"/>
      <c r="H61" s="690"/>
      <c r="I61" s="689"/>
      <c r="J61" s="688"/>
      <c r="K61" s="687"/>
    </row>
    <row r="62" spans="1:11" ht="17.100000000000001" customHeight="1">
      <c r="A62" s="1348" t="s">
        <v>272</v>
      </c>
      <c r="B62" s="697"/>
      <c r="C62" s="700"/>
      <c r="D62" s="697"/>
      <c r="E62" s="697"/>
      <c r="F62" s="697"/>
      <c r="G62" s="699"/>
      <c r="H62" s="674"/>
      <c r="I62" s="698"/>
      <c r="J62" s="697"/>
      <c r="K62" s="671"/>
    </row>
    <row r="63" spans="1:11" ht="17.100000000000001" customHeight="1">
      <c r="A63" s="1349"/>
      <c r="B63" s="693"/>
      <c r="C63" s="696"/>
      <c r="D63" s="693"/>
      <c r="E63" s="693"/>
      <c r="F63" s="693"/>
      <c r="G63" s="695"/>
      <c r="H63" s="661"/>
      <c r="I63" s="694"/>
      <c r="J63" s="693"/>
      <c r="K63" s="658"/>
    </row>
    <row r="64" spans="1:11" ht="17.100000000000001" customHeight="1">
      <c r="A64" s="1350"/>
      <c r="B64" s="688"/>
      <c r="C64" s="692"/>
      <c r="D64" s="688"/>
      <c r="E64" s="688"/>
      <c r="F64" s="688"/>
      <c r="G64" s="691"/>
      <c r="H64" s="690"/>
      <c r="I64" s="689"/>
      <c r="J64" s="688"/>
      <c r="K64" s="687"/>
    </row>
    <row r="65" spans="1:11" ht="17.100000000000001" hidden="1" customHeight="1" thickBot="1">
      <c r="A65" s="1351" t="s">
        <v>559</v>
      </c>
      <c r="B65" s="672"/>
      <c r="C65" s="676"/>
      <c r="D65" s="672"/>
      <c r="E65" s="672"/>
      <c r="F65" s="672"/>
      <c r="G65" s="675"/>
      <c r="H65" s="674"/>
      <c r="I65" s="673"/>
      <c r="J65" s="672"/>
      <c r="K65" s="671"/>
    </row>
    <row r="66" spans="1:11" ht="17.100000000000001" hidden="1" customHeight="1" thickTop="1" thickBot="1">
      <c r="A66" s="1349"/>
      <c r="B66" s="669"/>
      <c r="C66" s="670"/>
      <c r="D66" s="669"/>
      <c r="E66" s="669"/>
      <c r="F66" s="669"/>
      <c r="G66" s="686"/>
      <c r="H66" s="685"/>
      <c r="I66" s="684"/>
      <c r="J66" s="669"/>
      <c r="K66" s="683"/>
    </row>
    <row r="67" spans="1:11" ht="17.100000000000001" hidden="1" customHeight="1">
      <c r="A67" s="1352"/>
      <c r="B67" s="678"/>
      <c r="C67" s="682"/>
      <c r="D67" s="678"/>
      <c r="E67" s="678"/>
      <c r="F67" s="678"/>
      <c r="G67" s="681"/>
      <c r="H67" s="680"/>
      <c r="I67" s="679"/>
      <c r="J67" s="678"/>
      <c r="K67" s="677"/>
    </row>
    <row r="68" spans="1:11" ht="17.100000000000001" customHeight="1">
      <c r="A68" s="1351" t="s">
        <v>273</v>
      </c>
      <c r="B68" s="672"/>
      <c r="C68" s="676"/>
      <c r="D68" s="672"/>
      <c r="E68" s="672">
        <v>31469</v>
      </c>
      <c r="F68" s="672">
        <v>167700</v>
      </c>
      <c r="G68" s="675">
        <v>126841</v>
      </c>
      <c r="H68" s="674">
        <v>26900</v>
      </c>
      <c r="I68" s="673">
        <v>75210.100000000006</v>
      </c>
      <c r="J68" s="672">
        <v>6498</v>
      </c>
      <c r="K68" s="671">
        <v>5652</v>
      </c>
    </row>
    <row r="69" spans="1:11" ht="17.100000000000001" customHeight="1">
      <c r="A69" s="1353"/>
      <c r="B69" s="669"/>
      <c r="C69" s="670"/>
      <c r="D69" s="669"/>
      <c r="E69" s="665" t="s">
        <v>271</v>
      </c>
      <c r="F69" s="665" t="s">
        <v>189</v>
      </c>
      <c r="G69" s="668" t="s">
        <v>531</v>
      </c>
      <c r="H69" s="667" t="s">
        <v>531</v>
      </c>
      <c r="I69" s="666" t="s">
        <v>521</v>
      </c>
      <c r="J69" s="665" t="s">
        <v>521</v>
      </c>
      <c r="K69" s="664" t="s">
        <v>679</v>
      </c>
    </row>
    <row r="70" spans="1:11" ht="17.100000000000001" customHeight="1">
      <c r="A70" s="1354"/>
      <c r="B70" s="659"/>
      <c r="C70" s="663"/>
      <c r="D70" s="659"/>
      <c r="E70" s="659"/>
      <c r="F70" s="659" t="s">
        <v>213</v>
      </c>
      <c r="G70" s="662"/>
      <c r="H70" s="661"/>
      <c r="I70" s="660" t="s">
        <v>630</v>
      </c>
      <c r="J70" s="659" t="s">
        <v>522</v>
      </c>
      <c r="K70" s="658" t="s">
        <v>678</v>
      </c>
    </row>
    <row r="71" spans="1:11" ht="17.100000000000001" customHeight="1">
      <c r="A71" s="1354"/>
      <c r="B71" s="659"/>
      <c r="C71" s="663"/>
      <c r="D71" s="659"/>
      <c r="E71" s="659"/>
      <c r="F71" s="659" t="s">
        <v>398</v>
      </c>
      <c r="G71" s="662"/>
      <c r="H71" s="661"/>
      <c r="I71" s="660" t="s">
        <v>213</v>
      </c>
      <c r="J71" s="659"/>
      <c r="K71" s="658" t="s">
        <v>677</v>
      </c>
    </row>
    <row r="72" spans="1:11" ht="17.100000000000001" customHeight="1">
      <c r="A72" s="1354"/>
      <c r="B72" s="659"/>
      <c r="C72" s="663"/>
      <c r="D72" s="659"/>
      <c r="E72" s="659"/>
      <c r="F72" s="659"/>
      <c r="G72" s="662"/>
      <c r="H72" s="661"/>
      <c r="I72" s="660" t="s">
        <v>624</v>
      </c>
      <c r="J72" s="659"/>
      <c r="K72" s="658"/>
    </row>
    <row r="73" spans="1:11" ht="17.100000000000001" customHeight="1">
      <c r="A73" s="1354"/>
      <c r="B73" s="659"/>
      <c r="C73" s="663"/>
      <c r="D73" s="659"/>
      <c r="E73" s="659"/>
      <c r="F73" s="659"/>
      <c r="G73" s="662"/>
      <c r="H73" s="661"/>
      <c r="I73" s="660"/>
      <c r="J73" s="659"/>
      <c r="K73" s="658"/>
    </row>
    <row r="74" spans="1:11" ht="17.100000000000001" customHeight="1">
      <c r="A74" s="1354"/>
      <c r="B74" s="659"/>
      <c r="C74" s="663"/>
      <c r="D74" s="659"/>
      <c r="E74" s="659"/>
      <c r="F74" s="659"/>
      <c r="G74" s="662"/>
      <c r="H74" s="661"/>
      <c r="I74" s="660"/>
      <c r="J74" s="659"/>
      <c r="K74" s="658"/>
    </row>
    <row r="75" spans="1:11" ht="17.100000000000001" customHeight="1">
      <c r="A75" s="1354"/>
      <c r="B75" s="659"/>
      <c r="C75" s="663"/>
      <c r="D75" s="659"/>
      <c r="E75" s="659"/>
      <c r="F75" s="659"/>
      <c r="G75" s="662"/>
      <c r="H75" s="661"/>
      <c r="I75" s="660"/>
      <c r="J75" s="659"/>
      <c r="K75" s="658"/>
    </row>
    <row r="76" spans="1:11" ht="17.100000000000001" customHeight="1">
      <c r="A76" s="1354"/>
      <c r="B76" s="659"/>
      <c r="C76" s="663"/>
      <c r="D76" s="659"/>
      <c r="E76" s="659"/>
      <c r="F76" s="659"/>
      <c r="G76" s="662"/>
      <c r="H76" s="661"/>
      <c r="I76" s="660"/>
      <c r="J76" s="659"/>
      <c r="K76" s="658"/>
    </row>
    <row r="77" spans="1:11" ht="17.100000000000001" customHeight="1" thickBot="1">
      <c r="A77" s="1355"/>
      <c r="B77" s="653"/>
      <c r="C77" s="657"/>
      <c r="D77" s="653"/>
      <c r="E77" s="653"/>
      <c r="F77" s="653"/>
      <c r="G77" s="656"/>
      <c r="H77" s="655"/>
      <c r="I77" s="654"/>
      <c r="J77" s="653"/>
      <c r="K77" s="652"/>
    </row>
    <row r="78" spans="1:11" ht="8.25" customHeight="1">
      <c r="A78" s="648"/>
      <c r="B78" s="650"/>
      <c r="C78" s="650"/>
      <c r="D78" s="650"/>
      <c r="E78" s="650"/>
      <c r="F78" s="650"/>
      <c r="G78" s="650"/>
      <c r="H78" s="650"/>
      <c r="I78" s="649"/>
      <c r="J78" s="199"/>
      <c r="K78" s="199"/>
    </row>
    <row r="79" spans="1:11" ht="16.5" customHeight="1">
      <c r="A79" s="650" t="s">
        <v>275</v>
      </c>
      <c r="B79" s="648"/>
      <c r="C79" s="648"/>
      <c r="D79" s="648"/>
      <c r="E79" s="648"/>
      <c r="F79" s="648"/>
      <c r="G79" s="648"/>
      <c r="H79" s="648"/>
      <c r="I79" s="651"/>
    </row>
    <row r="80" spans="1:11" ht="16.5" customHeight="1">
      <c r="A80" s="650" t="s">
        <v>535</v>
      </c>
      <c r="B80" s="648"/>
      <c r="C80" s="648"/>
      <c r="D80" s="648"/>
      <c r="E80" s="648"/>
      <c r="F80" s="648"/>
      <c r="G80" s="648"/>
      <c r="H80" s="648"/>
      <c r="I80" s="651"/>
    </row>
    <row r="81" spans="1:18" ht="14.25" customHeight="1">
      <c r="A81" s="650" t="s">
        <v>276</v>
      </c>
      <c r="B81" s="648"/>
      <c r="C81" s="648"/>
      <c r="D81" s="648"/>
      <c r="E81" s="648"/>
      <c r="F81" s="648"/>
      <c r="G81" s="648"/>
      <c r="H81" s="648"/>
      <c r="I81" s="651"/>
    </row>
    <row r="82" spans="1:18" ht="14.25" customHeight="1">
      <c r="A82" s="650" t="s">
        <v>277</v>
      </c>
      <c r="B82" s="648"/>
      <c r="C82" s="648"/>
      <c r="D82" s="648"/>
      <c r="E82" s="648"/>
      <c r="F82" s="648"/>
      <c r="G82" s="648"/>
      <c r="H82" s="648"/>
      <c r="I82" s="651"/>
    </row>
    <row r="83" spans="1:18" ht="14.25" customHeight="1">
      <c r="A83" s="650" t="s">
        <v>278</v>
      </c>
      <c r="B83" s="648"/>
      <c r="C83" s="648"/>
      <c r="D83" s="648"/>
      <c r="E83" s="648"/>
      <c r="F83" s="648"/>
      <c r="G83" s="648"/>
      <c r="H83" s="648"/>
      <c r="I83" s="651"/>
    </row>
    <row r="84" spans="1:18" ht="14.25" customHeight="1">
      <c r="A84" s="650" t="s">
        <v>279</v>
      </c>
    </row>
    <row r="85" spans="1:18" ht="14.25" customHeight="1">
      <c r="A85" s="650" t="s">
        <v>280</v>
      </c>
      <c r="B85" s="648"/>
      <c r="C85" s="648"/>
      <c r="D85" s="648"/>
      <c r="E85" s="648"/>
      <c r="F85" s="648"/>
      <c r="G85" s="648"/>
      <c r="H85" s="648"/>
      <c r="I85" s="651"/>
    </row>
    <row r="86" spans="1:18" ht="14.25" customHeight="1">
      <c r="A86" s="650" t="s">
        <v>281</v>
      </c>
      <c r="B86" s="648"/>
      <c r="C86" s="648"/>
      <c r="D86" s="648"/>
      <c r="E86" s="648"/>
      <c r="F86" s="648"/>
      <c r="G86" s="648"/>
      <c r="H86" s="648"/>
      <c r="I86" s="651"/>
    </row>
    <row r="87" spans="1:18" ht="14.25" customHeight="1">
      <c r="A87" s="650" t="s">
        <v>282</v>
      </c>
      <c r="B87" s="648"/>
      <c r="C87" s="648"/>
      <c r="D87" s="648"/>
      <c r="E87" s="648"/>
      <c r="F87" s="648"/>
      <c r="G87" s="648"/>
      <c r="H87" s="648"/>
      <c r="I87" s="651"/>
    </row>
    <row r="88" spans="1:18" ht="14.25" customHeight="1">
      <c r="A88" s="649" t="s">
        <v>403</v>
      </c>
      <c r="B88" s="648"/>
      <c r="C88" s="648"/>
      <c r="D88" s="648"/>
      <c r="E88" s="648"/>
      <c r="F88" s="648"/>
      <c r="G88" s="648"/>
      <c r="H88" s="648"/>
      <c r="I88" s="651"/>
    </row>
    <row r="89" spans="1:18" ht="14.25" customHeight="1">
      <c r="A89" s="649" t="s">
        <v>560</v>
      </c>
      <c r="B89" s="648"/>
      <c r="C89" s="648"/>
      <c r="D89" s="648"/>
      <c r="E89" s="648"/>
      <c r="F89" s="648"/>
      <c r="G89" s="648"/>
      <c r="H89" s="648"/>
      <c r="I89" s="651"/>
    </row>
    <row r="90" spans="1:18" ht="14.25" customHeight="1">
      <c r="A90" s="649" t="s">
        <v>605</v>
      </c>
      <c r="B90" s="648"/>
      <c r="C90" s="648"/>
      <c r="D90" s="648"/>
      <c r="E90" s="648"/>
      <c r="F90" s="648"/>
      <c r="G90" s="648"/>
      <c r="H90" s="648"/>
      <c r="I90" s="648"/>
      <c r="J90" s="3"/>
      <c r="K90" s="3"/>
      <c r="L90" s="3"/>
      <c r="M90" s="644"/>
      <c r="R90" s="643"/>
    </row>
    <row r="91" spans="1:18" ht="14.25" customHeight="1">
      <c r="A91" s="650" t="s">
        <v>606</v>
      </c>
      <c r="B91" s="648"/>
      <c r="C91" s="648"/>
      <c r="D91" s="648"/>
      <c r="E91" s="648"/>
      <c r="F91" s="648"/>
      <c r="G91" s="648"/>
      <c r="H91" s="648"/>
      <c r="I91" s="648"/>
      <c r="J91" s="3"/>
      <c r="K91" s="3"/>
      <c r="L91" s="3"/>
      <c r="M91" s="644"/>
      <c r="R91" s="643"/>
    </row>
    <row r="92" spans="1:18" ht="14.25" customHeight="1">
      <c r="A92" s="649" t="s">
        <v>631</v>
      </c>
      <c r="B92" s="648"/>
      <c r="C92" s="648"/>
      <c r="D92" s="648"/>
      <c r="E92" s="648"/>
      <c r="F92" s="648"/>
      <c r="G92" s="648"/>
      <c r="H92" s="648"/>
      <c r="I92" s="648"/>
      <c r="J92" s="3"/>
      <c r="K92" s="3"/>
      <c r="L92" s="3"/>
      <c r="M92" s="644"/>
      <c r="R92" s="643"/>
    </row>
    <row r="93" spans="1:18" ht="14.25" customHeight="1">
      <c r="A93" s="649" t="s">
        <v>676</v>
      </c>
      <c r="B93" s="648"/>
      <c r="C93" s="648"/>
      <c r="D93" s="648"/>
      <c r="E93" s="648"/>
      <c r="F93" s="648"/>
      <c r="G93" s="648"/>
      <c r="H93" s="648"/>
      <c r="I93" s="648"/>
      <c r="J93" s="3"/>
      <c r="K93" s="3"/>
      <c r="L93" s="3"/>
      <c r="M93" s="644"/>
      <c r="R93" s="643"/>
    </row>
    <row r="94" spans="1:18" ht="24" customHeight="1">
      <c r="A94" s="630"/>
    </row>
    <row r="95" spans="1:18" ht="24" customHeight="1">
      <c r="A95" s="630"/>
    </row>
    <row r="96" spans="1:18" ht="24" customHeight="1">
      <c r="A96" s="630"/>
    </row>
    <row r="97" spans="1:1" ht="24" customHeight="1">
      <c r="A97" s="630"/>
    </row>
    <row r="98" spans="1:1" ht="24" customHeight="1">
      <c r="A98" s="630"/>
    </row>
    <row r="99" spans="1:1" ht="24" customHeight="1">
      <c r="A99" s="630"/>
    </row>
    <row r="100" spans="1:1" ht="24" customHeight="1"/>
    <row r="101" spans="1:1" ht="24" customHeight="1">
      <c r="A101" s="641"/>
    </row>
  </sheetData>
  <mergeCells count="19">
    <mergeCell ref="A62:A64"/>
    <mergeCell ref="A65:A67"/>
    <mergeCell ref="A68:A77"/>
    <mergeCell ref="A5:A6"/>
    <mergeCell ref="A7:A20"/>
    <mergeCell ref="A21:A32"/>
    <mergeCell ref="A33:A47"/>
    <mergeCell ref="A48:A58"/>
    <mergeCell ref="A59:A61"/>
    <mergeCell ref="K3:K4"/>
    <mergeCell ref="B3:B4"/>
    <mergeCell ref="C3:C4"/>
    <mergeCell ref="D3:D4"/>
    <mergeCell ref="E3:E4"/>
    <mergeCell ref="F3:F4"/>
    <mergeCell ref="G3:G4"/>
    <mergeCell ref="H3:H4"/>
    <mergeCell ref="I3:I4"/>
    <mergeCell ref="J3:J4"/>
  </mergeCells>
  <phoneticPr fontId="7"/>
  <printOptions horizontalCentered="1"/>
  <pageMargins left="0.23622047244094491" right="0.23622047244094491" top="0.74803149606299213" bottom="0.39370078740157483" header="0.31496062992125984" footer="0.31496062992125984"/>
  <pageSetup paperSize="9" scale="53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D648B-36D8-4F3E-9BAB-9BA90548A786}">
  <sheetPr>
    <tabColor rgb="FF66FF99"/>
  </sheetPr>
  <dimension ref="A1:L54"/>
  <sheetViews>
    <sheetView view="pageBreakPreview" zoomScaleNormal="100" zoomScaleSheetLayoutView="100" workbookViewId="0">
      <selection sqref="A1:B1"/>
    </sheetView>
  </sheetViews>
  <sheetFormatPr defaultRowHeight="13.5"/>
  <cols>
    <col min="1" max="1" width="10.5" style="3" customWidth="1"/>
    <col min="2" max="2" width="35.5" style="3" customWidth="1"/>
    <col min="3" max="3" width="7.5" style="3" customWidth="1"/>
    <col min="4" max="4" width="5.5" style="3" hidden="1" customWidth="1"/>
    <col min="5" max="8" width="7.5" style="3" customWidth="1"/>
    <col min="9" max="9" width="8.75" style="3" bestFit="1" customWidth="1"/>
    <col min="10" max="10" width="7.75" style="3" customWidth="1"/>
    <col min="11" max="11" width="9.375" style="3" customWidth="1"/>
    <col min="12" max="12" width="9" style="3" hidden="1" customWidth="1"/>
    <col min="13" max="16384" width="9" style="3"/>
  </cols>
  <sheetData>
    <row r="1" spans="1:11">
      <c r="A1" s="1359" t="s">
        <v>283</v>
      </c>
      <c r="B1" s="1330"/>
      <c r="C1" s="739"/>
      <c r="D1" s="739"/>
      <c r="E1" s="739"/>
      <c r="F1" s="739"/>
      <c r="G1" s="739"/>
      <c r="H1" s="739"/>
      <c r="I1" s="740"/>
      <c r="K1" s="740"/>
    </row>
    <row r="2" spans="1:11">
      <c r="A2" s="273"/>
      <c r="B2" s="273" t="s">
        <v>536</v>
      </c>
      <c r="C2" s="273"/>
      <c r="D2" s="273"/>
      <c r="E2" s="273"/>
      <c r="F2" s="273"/>
      <c r="G2" s="273"/>
      <c r="H2" s="273"/>
      <c r="I2" s="273"/>
      <c r="J2" s="273"/>
      <c r="K2" s="273"/>
    </row>
    <row r="3" spans="1:11" ht="14.25" thickBot="1">
      <c r="A3" s="273"/>
      <c r="B3" s="273"/>
      <c r="C3" s="273"/>
      <c r="D3" s="273"/>
      <c r="E3" s="1360" t="s">
        <v>681</v>
      </c>
      <c r="F3" s="1360"/>
      <c r="G3" s="1360"/>
      <c r="H3" s="1361"/>
    </row>
    <row r="4" spans="1:11" ht="58.5" customHeight="1">
      <c r="A4" s="741" t="s">
        <v>161</v>
      </c>
      <c r="B4" s="742" t="s">
        <v>284</v>
      </c>
      <c r="C4" s="743" t="s">
        <v>285</v>
      </c>
      <c r="D4" s="744" t="s">
        <v>561</v>
      </c>
      <c r="E4" s="743" t="s">
        <v>286</v>
      </c>
      <c r="F4" s="743" t="s">
        <v>287</v>
      </c>
      <c r="G4" s="743" t="s">
        <v>288</v>
      </c>
      <c r="H4" s="745" t="s">
        <v>289</v>
      </c>
      <c r="I4" s="746"/>
    </row>
    <row r="5" spans="1:11" ht="13.5" customHeight="1">
      <c r="A5" s="1362" t="s">
        <v>290</v>
      </c>
      <c r="B5" s="747" t="s">
        <v>177</v>
      </c>
      <c r="C5" s="748">
        <v>25</v>
      </c>
      <c r="D5" s="748"/>
      <c r="E5" s="749">
        <v>0</v>
      </c>
      <c r="F5" s="750">
        <v>0</v>
      </c>
      <c r="G5" s="749">
        <v>16</v>
      </c>
      <c r="H5" s="751">
        <f t="shared" ref="H5:H21" si="0">C5+D5+F5+G5</f>
        <v>41</v>
      </c>
      <c r="I5" s="746"/>
    </row>
    <row r="6" spans="1:11" ht="13.5" customHeight="1">
      <c r="A6" s="1363"/>
      <c r="B6" s="752" t="s">
        <v>179</v>
      </c>
      <c r="C6" s="753">
        <v>68</v>
      </c>
      <c r="D6" s="753"/>
      <c r="E6" s="750">
        <v>0</v>
      </c>
      <c r="F6" s="750">
        <v>0</v>
      </c>
      <c r="G6" s="750">
        <v>14</v>
      </c>
      <c r="H6" s="754">
        <f t="shared" si="0"/>
        <v>82</v>
      </c>
      <c r="I6" s="746"/>
    </row>
    <row r="7" spans="1:11">
      <c r="A7" s="1363"/>
      <c r="B7" s="752" t="s">
        <v>186</v>
      </c>
      <c r="C7" s="755">
        <v>9</v>
      </c>
      <c r="D7" s="755"/>
      <c r="E7" s="755">
        <v>0</v>
      </c>
      <c r="F7" s="755">
        <v>2</v>
      </c>
      <c r="G7" s="755">
        <v>2</v>
      </c>
      <c r="H7" s="756">
        <f t="shared" si="0"/>
        <v>13</v>
      </c>
      <c r="I7" s="746"/>
    </row>
    <row r="8" spans="1:11">
      <c r="A8" s="1363"/>
      <c r="B8" s="752" t="s">
        <v>265</v>
      </c>
      <c r="C8" s="755">
        <v>68</v>
      </c>
      <c r="D8" s="755"/>
      <c r="E8" s="755">
        <v>0</v>
      </c>
      <c r="F8" s="755">
        <v>2</v>
      </c>
      <c r="G8" s="755">
        <v>1</v>
      </c>
      <c r="H8" s="756">
        <f t="shared" si="0"/>
        <v>71</v>
      </c>
      <c r="I8" s="746"/>
    </row>
    <row r="9" spans="1:11">
      <c r="A9" s="1363"/>
      <c r="B9" s="752" t="s">
        <v>291</v>
      </c>
      <c r="C9" s="755">
        <v>54</v>
      </c>
      <c r="D9" s="755"/>
      <c r="E9" s="755">
        <v>0</v>
      </c>
      <c r="F9" s="755">
        <v>0</v>
      </c>
      <c r="G9" s="755">
        <v>0</v>
      </c>
      <c r="H9" s="756">
        <f t="shared" si="0"/>
        <v>54</v>
      </c>
      <c r="I9" s="746"/>
    </row>
    <row r="10" spans="1:11">
      <c r="A10" s="1363"/>
      <c r="B10" s="752" t="s">
        <v>195</v>
      </c>
      <c r="C10" s="755">
        <v>8</v>
      </c>
      <c r="D10" s="755"/>
      <c r="E10" s="755">
        <v>0</v>
      </c>
      <c r="F10" s="755">
        <v>1</v>
      </c>
      <c r="G10" s="755">
        <v>8</v>
      </c>
      <c r="H10" s="756">
        <f t="shared" si="0"/>
        <v>17</v>
      </c>
      <c r="I10" s="746"/>
    </row>
    <row r="11" spans="1:11">
      <c r="A11" s="1363"/>
      <c r="B11" s="752" t="s">
        <v>189</v>
      </c>
      <c r="C11" s="755">
        <v>40</v>
      </c>
      <c r="D11" s="755"/>
      <c r="E11" s="755">
        <v>0</v>
      </c>
      <c r="F11" s="755">
        <v>2</v>
      </c>
      <c r="G11" s="755">
        <v>10</v>
      </c>
      <c r="H11" s="756">
        <f t="shared" si="0"/>
        <v>52</v>
      </c>
      <c r="I11" s="746"/>
    </row>
    <row r="12" spans="1:11">
      <c r="A12" s="1363"/>
      <c r="B12" s="752" t="s">
        <v>202</v>
      </c>
      <c r="C12" s="755">
        <v>1</v>
      </c>
      <c r="D12" s="755"/>
      <c r="E12" s="755">
        <v>0</v>
      </c>
      <c r="F12" s="755">
        <v>0</v>
      </c>
      <c r="G12" s="755">
        <v>0</v>
      </c>
      <c r="H12" s="756">
        <f t="shared" si="0"/>
        <v>1</v>
      </c>
      <c r="I12" s="746"/>
    </row>
    <row r="13" spans="1:11">
      <c r="A13" s="1363"/>
      <c r="B13" s="752" t="s">
        <v>204</v>
      </c>
      <c r="C13" s="755">
        <v>16</v>
      </c>
      <c r="D13" s="755"/>
      <c r="E13" s="755">
        <v>0</v>
      </c>
      <c r="F13" s="755">
        <v>8</v>
      </c>
      <c r="G13" s="755">
        <v>2</v>
      </c>
      <c r="H13" s="756">
        <f t="shared" si="0"/>
        <v>26</v>
      </c>
      <c r="I13" s="746"/>
    </row>
    <row r="14" spans="1:11">
      <c r="A14" s="1363"/>
      <c r="B14" s="752" t="s">
        <v>206</v>
      </c>
      <c r="C14" s="755">
        <v>36</v>
      </c>
      <c r="D14" s="755"/>
      <c r="E14" s="755">
        <v>0</v>
      </c>
      <c r="F14" s="755">
        <v>3</v>
      </c>
      <c r="G14" s="755">
        <v>26</v>
      </c>
      <c r="H14" s="756">
        <f t="shared" si="0"/>
        <v>65</v>
      </c>
      <c r="I14" s="746"/>
    </row>
    <row r="15" spans="1:11">
      <c r="A15" s="1363"/>
      <c r="B15" s="752" t="s">
        <v>208</v>
      </c>
      <c r="C15" s="755">
        <v>25</v>
      </c>
      <c r="D15" s="755"/>
      <c r="E15" s="755">
        <v>0</v>
      </c>
      <c r="F15" s="755">
        <v>2</v>
      </c>
      <c r="G15" s="755">
        <v>4</v>
      </c>
      <c r="H15" s="756">
        <f t="shared" si="0"/>
        <v>31</v>
      </c>
      <c r="I15" s="746"/>
    </row>
    <row r="16" spans="1:11">
      <c r="A16" s="1363"/>
      <c r="B16" s="752" t="s">
        <v>210</v>
      </c>
      <c r="C16" s="755">
        <v>49</v>
      </c>
      <c r="D16" s="755"/>
      <c r="E16" s="755">
        <v>0</v>
      </c>
      <c r="F16" s="755">
        <v>5</v>
      </c>
      <c r="G16" s="755">
        <v>2</v>
      </c>
      <c r="H16" s="756">
        <f t="shared" si="0"/>
        <v>56</v>
      </c>
      <c r="I16" s="746"/>
    </row>
    <row r="17" spans="1:9">
      <c r="A17" s="1363"/>
      <c r="B17" s="752" t="s">
        <v>213</v>
      </c>
      <c r="C17" s="755">
        <v>7</v>
      </c>
      <c r="D17" s="755"/>
      <c r="E17" s="755">
        <v>0</v>
      </c>
      <c r="F17" s="755">
        <v>0</v>
      </c>
      <c r="G17" s="755">
        <v>0</v>
      </c>
      <c r="H17" s="756">
        <f t="shared" si="0"/>
        <v>7</v>
      </c>
      <c r="I17" s="746"/>
    </row>
    <row r="18" spans="1:9">
      <c r="A18" s="1363"/>
      <c r="B18" s="752" t="s">
        <v>215</v>
      </c>
      <c r="C18" s="755">
        <v>44</v>
      </c>
      <c r="D18" s="755"/>
      <c r="E18" s="755">
        <v>0</v>
      </c>
      <c r="F18" s="755">
        <v>1</v>
      </c>
      <c r="G18" s="755">
        <v>25</v>
      </c>
      <c r="H18" s="756">
        <f t="shared" si="0"/>
        <v>70</v>
      </c>
      <c r="I18" s="746"/>
    </row>
    <row r="19" spans="1:9">
      <c r="A19" s="1363"/>
      <c r="B19" s="752" t="s">
        <v>219</v>
      </c>
      <c r="C19" s="755">
        <v>6</v>
      </c>
      <c r="D19" s="755"/>
      <c r="E19" s="755">
        <v>0</v>
      </c>
      <c r="F19" s="755">
        <v>2</v>
      </c>
      <c r="G19" s="755">
        <v>7</v>
      </c>
      <c r="H19" s="756">
        <f t="shared" si="0"/>
        <v>15</v>
      </c>
      <c r="I19" s="746"/>
    </row>
    <row r="20" spans="1:9">
      <c r="A20" s="1363"/>
      <c r="B20" s="752" t="s">
        <v>217</v>
      </c>
      <c r="C20" s="143">
        <v>45</v>
      </c>
      <c r="D20" s="755"/>
      <c r="E20" s="755">
        <v>0</v>
      </c>
      <c r="F20" s="755">
        <v>5</v>
      </c>
      <c r="G20" s="755">
        <v>9</v>
      </c>
      <c r="H20" s="144">
        <f t="shared" si="0"/>
        <v>59</v>
      </c>
      <c r="I20" s="746"/>
    </row>
    <row r="21" spans="1:9">
      <c r="A21" s="1363"/>
      <c r="B21" s="752" t="s">
        <v>608</v>
      </c>
      <c r="C21" s="143">
        <v>3</v>
      </c>
      <c r="D21" s="755"/>
      <c r="E21" s="755">
        <v>0</v>
      </c>
      <c r="F21" s="143">
        <v>4</v>
      </c>
      <c r="G21" s="143">
        <v>14</v>
      </c>
      <c r="H21" s="144">
        <f t="shared" si="0"/>
        <v>21</v>
      </c>
      <c r="I21" s="746"/>
    </row>
    <row r="22" spans="1:9">
      <c r="A22" s="1363"/>
      <c r="B22" s="752" t="s">
        <v>292</v>
      </c>
      <c r="C22" s="143">
        <f>SUM(C5:C21)</f>
        <v>504</v>
      </c>
      <c r="D22" s="757" t="e">
        <f>D5+D6+#REF!+D7+D8+D9+D10+D11+#REF!+D13+D14+D15+#REF!+#REF!+D16+D17+D18+D19+D20+#REF!</f>
        <v>#REF!</v>
      </c>
      <c r="E22" s="755">
        <v>0</v>
      </c>
      <c r="F22" s="755">
        <f>SUM(F5:F21)</f>
        <v>37</v>
      </c>
      <c r="G22" s="755">
        <f>SUM(G5:G21)</f>
        <v>140</v>
      </c>
      <c r="H22" s="144">
        <f>SUM(H5:H21)</f>
        <v>681</v>
      </c>
      <c r="I22" s="746"/>
    </row>
    <row r="23" spans="1:9">
      <c r="A23" s="1363"/>
      <c r="B23" s="758" t="s">
        <v>293</v>
      </c>
      <c r="C23" s="143">
        <v>2388</v>
      </c>
      <c r="D23" s="759"/>
      <c r="E23" s="757">
        <v>0</v>
      </c>
      <c r="F23" s="755">
        <v>75</v>
      </c>
      <c r="G23" s="755">
        <v>129</v>
      </c>
      <c r="H23" s="144">
        <f>C23+D23+F23+G23</f>
        <v>2592</v>
      </c>
      <c r="I23" s="746"/>
    </row>
    <row r="24" spans="1:9">
      <c r="A24" s="1363"/>
      <c r="B24" s="758" t="s">
        <v>294</v>
      </c>
      <c r="C24" s="143">
        <v>29</v>
      </c>
      <c r="D24" s="755"/>
      <c r="E24" s="755">
        <v>0</v>
      </c>
      <c r="F24" s="755">
        <v>2</v>
      </c>
      <c r="G24" s="755">
        <v>13</v>
      </c>
      <c r="H24" s="144">
        <f>C24+D24+F24+G24</f>
        <v>44</v>
      </c>
      <c r="I24" s="746"/>
    </row>
    <row r="25" spans="1:9">
      <c r="A25" s="1363"/>
      <c r="B25" s="752" t="s">
        <v>295</v>
      </c>
      <c r="C25" s="143">
        <f>C23+C24</f>
        <v>2417</v>
      </c>
      <c r="D25" s="760" t="e">
        <f>D23+D24+#REF!</f>
        <v>#REF!</v>
      </c>
      <c r="E25" s="761">
        <f>E23+E24</f>
        <v>0</v>
      </c>
      <c r="F25" s="755">
        <f>F23+F24</f>
        <v>77</v>
      </c>
      <c r="G25" s="755">
        <f>G23+G24</f>
        <v>142</v>
      </c>
      <c r="H25" s="144">
        <f>H23+H24</f>
        <v>2636</v>
      </c>
      <c r="I25" s="746"/>
    </row>
    <row r="26" spans="1:9" ht="21" customHeight="1">
      <c r="A26" s="1364"/>
      <c r="B26" s="762"/>
      <c r="C26" s="763"/>
      <c r="D26" s="763"/>
      <c r="E26" s="764"/>
      <c r="F26" s="765"/>
      <c r="G26" s="765"/>
      <c r="H26" s="766"/>
      <c r="I26" s="746"/>
    </row>
    <row r="27" spans="1:9" ht="21" customHeight="1" thickBot="1">
      <c r="A27" s="767" t="s">
        <v>296</v>
      </c>
      <c r="B27" s="768"/>
      <c r="C27" s="110">
        <f>+C22+C25</f>
        <v>2921</v>
      </c>
      <c r="D27" s="110" t="e">
        <f>D26+#REF!+#REF!</f>
        <v>#REF!</v>
      </c>
      <c r="E27" s="110">
        <f>+E22+E25</f>
        <v>0</v>
      </c>
      <c r="F27" s="110">
        <f>+F22+F25</f>
        <v>114</v>
      </c>
      <c r="G27" s="110">
        <f>+G22+G25</f>
        <v>282</v>
      </c>
      <c r="H27" s="109">
        <f>+H22+H25</f>
        <v>3317</v>
      </c>
      <c r="I27" s="746"/>
    </row>
    <row r="28" spans="1:9">
      <c r="A28" s="769"/>
      <c r="B28" s="278"/>
      <c r="C28" s="273"/>
      <c r="D28" s="273"/>
      <c r="E28" s="273"/>
      <c r="F28" s="273"/>
      <c r="G28" s="273"/>
      <c r="H28" s="278"/>
    </row>
    <row r="29" spans="1:9" ht="13.5" customHeight="1">
      <c r="A29" s="770"/>
      <c r="B29" s="385" t="s">
        <v>297</v>
      </c>
      <c r="C29" s="273"/>
      <c r="D29" s="273"/>
      <c r="E29" s="273"/>
      <c r="F29" s="273"/>
      <c r="G29" s="273"/>
      <c r="H29" s="273"/>
    </row>
    <row r="30" spans="1:9">
      <c r="A30" s="273"/>
      <c r="B30" s="641" t="s">
        <v>298</v>
      </c>
      <c r="C30" s="273"/>
      <c r="D30" s="273"/>
      <c r="E30" s="273"/>
      <c r="F30" s="273"/>
      <c r="G30" s="273"/>
      <c r="H30" s="273"/>
    </row>
    <row r="31" spans="1:9">
      <c r="A31" s="385" t="s">
        <v>299</v>
      </c>
      <c r="B31" s="385" t="s">
        <v>300</v>
      </c>
      <c r="C31" s="273"/>
      <c r="D31" s="273"/>
      <c r="E31" s="273"/>
      <c r="F31" s="273"/>
      <c r="G31" s="273"/>
      <c r="H31" s="273"/>
    </row>
    <row r="32" spans="1:9" ht="13.5" customHeight="1">
      <c r="A32" s="385"/>
      <c r="B32" s="385" t="s">
        <v>301</v>
      </c>
      <c r="C32" s="273"/>
      <c r="D32" s="273"/>
      <c r="E32" s="273"/>
      <c r="F32" s="273"/>
      <c r="G32" s="273"/>
      <c r="H32" s="273"/>
    </row>
    <row r="33" spans="1:12">
      <c r="A33" s="385"/>
      <c r="B33" s="771" t="s">
        <v>302</v>
      </c>
      <c r="C33" s="772"/>
      <c r="D33" s="772"/>
      <c r="E33" s="772"/>
      <c r="F33" s="772"/>
      <c r="G33" s="772"/>
      <c r="H33" s="772"/>
    </row>
    <row r="34" spans="1:12">
      <c r="A34" s="273"/>
      <c r="B34" s="773"/>
      <c r="C34" s="774"/>
      <c r="D34" s="774"/>
      <c r="E34" s="774"/>
      <c r="F34" s="774"/>
      <c r="G34" s="774"/>
      <c r="H34" s="774"/>
    </row>
    <row r="35" spans="1:12">
      <c r="A35" s="273"/>
      <c r="B35" s="773"/>
      <c r="C35" s="774"/>
      <c r="D35" s="774"/>
      <c r="E35" s="774"/>
      <c r="F35" s="774"/>
      <c r="G35" s="774"/>
      <c r="H35" s="774"/>
      <c r="I35" s="273"/>
      <c r="J35" s="273"/>
      <c r="K35" s="273"/>
      <c r="L35" s="775"/>
    </row>
    <row r="36" spans="1:12">
      <c r="A36" s="273"/>
      <c r="B36" s="773"/>
      <c r="C36" s="774"/>
      <c r="D36" s="774"/>
      <c r="E36" s="774"/>
      <c r="F36" s="774"/>
      <c r="G36" s="774"/>
      <c r="H36" s="774"/>
      <c r="I36" s="273"/>
      <c r="J36" s="273"/>
      <c r="K36" s="273"/>
    </row>
    <row r="37" spans="1:12">
      <c r="A37" s="273"/>
      <c r="B37" s="773"/>
      <c r="C37" s="774"/>
      <c r="D37" s="774"/>
      <c r="E37" s="774"/>
      <c r="F37" s="774"/>
      <c r="G37" s="773"/>
      <c r="H37" s="774"/>
      <c r="I37" s="273"/>
      <c r="J37" s="273"/>
      <c r="K37" s="273"/>
    </row>
    <row r="38" spans="1:12">
      <c r="A38" s="273"/>
      <c r="B38" s="773"/>
      <c r="C38" s="774"/>
      <c r="D38" s="774"/>
      <c r="E38" s="774"/>
      <c r="F38" s="774"/>
      <c r="G38" s="774"/>
      <c r="H38" s="774"/>
      <c r="I38" s="772"/>
      <c r="J38" s="772"/>
      <c r="K38" s="273"/>
    </row>
    <row r="39" spans="1:12">
      <c r="A39" s="273"/>
      <c r="B39" s="771"/>
      <c r="C39" s="772"/>
      <c r="D39" s="772"/>
      <c r="E39" s="772"/>
      <c r="F39" s="772"/>
      <c r="G39" s="772"/>
      <c r="H39" s="772"/>
      <c r="I39" s="772"/>
      <c r="J39" s="772"/>
      <c r="K39" s="273"/>
    </row>
    <row r="40" spans="1:12">
      <c r="A40" s="273"/>
      <c r="B40" s="772"/>
      <c r="C40" s="772"/>
      <c r="D40" s="772"/>
      <c r="E40" s="772"/>
      <c r="F40" s="772"/>
      <c r="G40" s="772"/>
      <c r="H40" s="772"/>
      <c r="I40" s="772"/>
      <c r="J40" s="772"/>
      <c r="K40" s="273"/>
    </row>
    <row r="41" spans="1:12">
      <c r="A41" s="273"/>
      <c r="B41" s="772"/>
      <c r="C41" s="772"/>
      <c r="D41" s="772"/>
      <c r="E41" s="772"/>
      <c r="F41" s="772"/>
      <c r="G41" s="772"/>
      <c r="H41" s="772"/>
      <c r="I41" s="774"/>
      <c r="J41" s="774"/>
      <c r="K41" s="273"/>
    </row>
    <row r="42" spans="1:12">
      <c r="A42" s="273"/>
      <c r="B42" s="273"/>
      <c r="C42" s="273"/>
      <c r="D42" s="273"/>
      <c r="E42" s="273"/>
      <c r="F42" s="273"/>
      <c r="G42" s="273"/>
      <c r="H42" s="273"/>
      <c r="I42" s="774"/>
      <c r="J42" s="774"/>
      <c r="K42" s="273"/>
    </row>
    <row r="43" spans="1:12">
      <c r="A43" s="273"/>
      <c r="B43" s="273"/>
      <c r="C43" s="273"/>
      <c r="D43" s="273"/>
      <c r="E43" s="273"/>
      <c r="F43" s="273"/>
      <c r="G43" s="273"/>
      <c r="H43" s="273"/>
      <c r="I43" s="774"/>
      <c r="J43" s="774"/>
      <c r="K43" s="273"/>
    </row>
    <row r="44" spans="1:12">
      <c r="A44" s="273"/>
      <c r="B44" s="273"/>
      <c r="C44" s="273"/>
      <c r="D44" s="273"/>
      <c r="E44" s="273"/>
      <c r="F44" s="273"/>
      <c r="G44" s="273"/>
      <c r="H44" s="273"/>
      <c r="I44" s="774"/>
      <c r="J44" s="774"/>
      <c r="K44" s="273"/>
    </row>
    <row r="45" spans="1:12">
      <c r="A45" s="273"/>
      <c r="B45" s="273"/>
      <c r="C45" s="273"/>
      <c r="D45" s="273"/>
      <c r="E45" s="273"/>
      <c r="F45" s="273"/>
      <c r="G45" s="273"/>
      <c r="H45" s="273"/>
      <c r="I45" s="774"/>
      <c r="J45" s="774"/>
      <c r="K45" s="273"/>
    </row>
    <row r="46" spans="1:12">
      <c r="A46" s="273"/>
      <c r="B46" s="273"/>
      <c r="C46" s="273"/>
      <c r="D46" s="273"/>
      <c r="E46" s="273"/>
      <c r="F46" s="273"/>
      <c r="G46" s="273"/>
      <c r="H46" s="273"/>
      <c r="I46" s="273"/>
      <c r="J46" s="273"/>
      <c r="K46" s="273"/>
    </row>
    <row r="47" spans="1:12">
      <c r="A47" s="273"/>
      <c r="B47" s="273"/>
      <c r="C47" s="273"/>
      <c r="D47" s="273"/>
      <c r="E47" s="273"/>
      <c r="F47" s="273"/>
      <c r="G47" s="273"/>
      <c r="H47" s="273"/>
      <c r="I47" s="273"/>
      <c r="J47" s="273"/>
      <c r="K47" s="273"/>
    </row>
    <row r="48" spans="1:12">
      <c r="A48" s="273"/>
      <c r="I48" s="273"/>
      <c r="J48" s="273"/>
      <c r="K48" s="273"/>
    </row>
    <row r="49" spans="1:11">
      <c r="A49" s="273"/>
      <c r="I49" s="273"/>
      <c r="J49" s="273"/>
      <c r="K49" s="273"/>
    </row>
    <row r="50" spans="1:11">
      <c r="I50" s="273"/>
      <c r="J50" s="273"/>
      <c r="K50" s="273"/>
    </row>
    <row r="51" spans="1:11">
      <c r="I51" s="273"/>
      <c r="J51" s="273"/>
      <c r="K51" s="273"/>
    </row>
    <row r="52" spans="1:11">
      <c r="I52" s="273"/>
      <c r="J52" s="273"/>
      <c r="K52" s="273"/>
    </row>
    <row r="53" spans="1:11">
      <c r="I53" s="273"/>
      <c r="J53" s="273"/>
      <c r="K53" s="273"/>
    </row>
    <row r="54" spans="1:11">
      <c r="I54" s="273"/>
      <c r="J54" s="273"/>
      <c r="K54" s="273"/>
    </row>
  </sheetData>
  <mergeCells count="3">
    <mergeCell ref="A1:B1"/>
    <mergeCell ref="E3:H3"/>
    <mergeCell ref="A5:A26"/>
  </mergeCells>
  <phoneticPr fontId="7"/>
  <pageMargins left="0.97" right="0.19" top="0.98425196850393704" bottom="0.98425196850393704" header="0.51181102362204722" footer="0.51181102362204722"/>
  <pageSetup paperSize="9" scale="96" orientation="portrait" horizontalDpi="300" verticalDpi="300" r:id="rId1"/>
  <headerFooter alignWithMargins="0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BD309-971E-4946-81F4-57E400129181}">
  <sheetPr>
    <tabColor rgb="FF66FF99"/>
    <pageSetUpPr fitToPage="1"/>
  </sheetPr>
  <dimension ref="A1:R61"/>
  <sheetViews>
    <sheetView view="pageBreakPreview" zoomScale="90" zoomScaleNormal="106" zoomScaleSheetLayoutView="90" workbookViewId="0">
      <selection sqref="A1:J1"/>
    </sheetView>
  </sheetViews>
  <sheetFormatPr defaultRowHeight="13.5"/>
  <cols>
    <col min="1" max="1" width="9" style="3"/>
    <col min="2" max="3" width="6.625" style="3" customWidth="1"/>
    <col min="4" max="4" width="6.625" style="385" customWidth="1"/>
    <col min="5" max="18" width="6.625" style="3" customWidth="1"/>
    <col min="19" max="257" width="9" style="3"/>
    <col min="258" max="274" width="6.625" style="3" customWidth="1"/>
    <col min="275" max="513" width="9" style="3"/>
    <col min="514" max="530" width="6.625" style="3" customWidth="1"/>
    <col min="531" max="769" width="9" style="3"/>
    <col min="770" max="786" width="6.625" style="3" customWidth="1"/>
    <col min="787" max="1025" width="9" style="3"/>
    <col min="1026" max="1042" width="6.625" style="3" customWidth="1"/>
    <col min="1043" max="1281" width="9" style="3"/>
    <col min="1282" max="1298" width="6.625" style="3" customWidth="1"/>
    <col min="1299" max="1537" width="9" style="3"/>
    <col min="1538" max="1554" width="6.625" style="3" customWidth="1"/>
    <col min="1555" max="1793" width="9" style="3"/>
    <col min="1794" max="1810" width="6.625" style="3" customWidth="1"/>
    <col min="1811" max="2049" width="9" style="3"/>
    <col min="2050" max="2066" width="6.625" style="3" customWidth="1"/>
    <col min="2067" max="2305" width="9" style="3"/>
    <col min="2306" max="2322" width="6.625" style="3" customWidth="1"/>
    <col min="2323" max="2561" width="9" style="3"/>
    <col min="2562" max="2578" width="6.625" style="3" customWidth="1"/>
    <col min="2579" max="2817" width="9" style="3"/>
    <col min="2818" max="2834" width="6.625" style="3" customWidth="1"/>
    <col min="2835" max="3073" width="9" style="3"/>
    <col min="3074" max="3090" width="6.625" style="3" customWidth="1"/>
    <col min="3091" max="3329" width="9" style="3"/>
    <col min="3330" max="3346" width="6.625" style="3" customWidth="1"/>
    <col min="3347" max="3585" width="9" style="3"/>
    <col min="3586" max="3602" width="6.625" style="3" customWidth="1"/>
    <col min="3603" max="3841" width="9" style="3"/>
    <col min="3842" max="3858" width="6.625" style="3" customWidth="1"/>
    <col min="3859" max="4097" width="9" style="3"/>
    <col min="4098" max="4114" width="6.625" style="3" customWidth="1"/>
    <col min="4115" max="4353" width="9" style="3"/>
    <col min="4354" max="4370" width="6.625" style="3" customWidth="1"/>
    <col min="4371" max="4609" width="9" style="3"/>
    <col min="4610" max="4626" width="6.625" style="3" customWidth="1"/>
    <col min="4627" max="4865" width="9" style="3"/>
    <col min="4866" max="4882" width="6.625" style="3" customWidth="1"/>
    <col min="4883" max="5121" width="9" style="3"/>
    <col min="5122" max="5138" width="6.625" style="3" customWidth="1"/>
    <col min="5139" max="5377" width="9" style="3"/>
    <col min="5378" max="5394" width="6.625" style="3" customWidth="1"/>
    <col min="5395" max="5633" width="9" style="3"/>
    <col min="5634" max="5650" width="6.625" style="3" customWidth="1"/>
    <col min="5651" max="5889" width="9" style="3"/>
    <col min="5890" max="5906" width="6.625" style="3" customWidth="1"/>
    <col min="5907" max="6145" width="9" style="3"/>
    <col min="6146" max="6162" width="6.625" style="3" customWidth="1"/>
    <col min="6163" max="6401" width="9" style="3"/>
    <col min="6402" max="6418" width="6.625" style="3" customWidth="1"/>
    <col min="6419" max="6657" width="9" style="3"/>
    <col min="6658" max="6674" width="6.625" style="3" customWidth="1"/>
    <col min="6675" max="6913" width="9" style="3"/>
    <col min="6914" max="6930" width="6.625" style="3" customWidth="1"/>
    <col min="6931" max="7169" width="9" style="3"/>
    <col min="7170" max="7186" width="6.625" style="3" customWidth="1"/>
    <col min="7187" max="7425" width="9" style="3"/>
    <col min="7426" max="7442" width="6.625" style="3" customWidth="1"/>
    <col min="7443" max="7681" width="9" style="3"/>
    <col min="7682" max="7698" width="6.625" style="3" customWidth="1"/>
    <col min="7699" max="7937" width="9" style="3"/>
    <col min="7938" max="7954" width="6.625" style="3" customWidth="1"/>
    <col min="7955" max="8193" width="9" style="3"/>
    <col min="8194" max="8210" width="6.625" style="3" customWidth="1"/>
    <col min="8211" max="8449" width="9" style="3"/>
    <col min="8450" max="8466" width="6.625" style="3" customWidth="1"/>
    <col min="8467" max="8705" width="9" style="3"/>
    <col min="8706" max="8722" width="6.625" style="3" customWidth="1"/>
    <col min="8723" max="8961" width="9" style="3"/>
    <col min="8962" max="8978" width="6.625" style="3" customWidth="1"/>
    <col min="8979" max="9217" width="9" style="3"/>
    <col min="9218" max="9234" width="6.625" style="3" customWidth="1"/>
    <col min="9235" max="9473" width="9" style="3"/>
    <col min="9474" max="9490" width="6.625" style="3" customWidth="1"/>
    <col min="9491" max="9729" width="9" style="3"/>
    <col min="9730" max="9746" width="6.625" style="3" customWidth="1"/>
    <col min="9747" max="9985" width="9" style="3"/>
    <col min="9986" max="10002" width="6.625" style="3" customWidth="1"/>
    <col min="10003" max="10241" width="9" style="3"/>
    <col min="10242" max="10258" width="6.625" style="3" customWidth="1"/>
    <col min="10259" max="10497" width="9" style="3"/>
    <col min="10498" max="10514" width="6.625" style="3" customWidth="1"/>
    <col min="10515" max="10753" width="9" style="3"/>
    <col min="10754" max="10770" width="6.625" style="3" customWidth="1"/>
    <col min="10771" max="11009" width="9" style="3"/>
    <col min="11010" max="11026" width="6.625" style="3" customWidth="1"/>
    <col min="11027" max="11265" width="9" style="3"/>
    <col min="11266" max="11282" width="6.625" style="3" customWidth="1"/>
    <col min="11283" max="11521" width="9" style="3"/>
    <col min="11522" max="11538" width="6.625" style="3" customWidth="1"/>
    <col min="11539" max="11777" width="9" style="3"/>
    <col min="11778" max="11794" width="6.625" style="3" customWidth="1"/>
    <col min="11795" max="12033" width="9" style="3"/>
    <col min="12034" max="12050" width="6.625" style="3" customWidth="1"/>
    <col min="12051" max="12289" width="9" style="3"/>
    <col min="12290" max="12306" width="6.625" style="3" customWidth="1"/>
    <col min="12307" max="12545" width="9" style="3"/>
    <col min="12546" max="12562" width="6.625" style="3" customWidth="1"/>
    <col min="12563" max="12801" width="9" style="3"/>
    <col min="12802" max="12818" width="6.625" style="3" customWidth="1"/>
    <col min="12819" max="13057" width="9" style="3"/>
    <col min="13058" max="13074" width="6.625" style="3" customWidth="1"/>
    <col min="13075" max="13313" width="9" style="3"/>
    <col min="13314" max="13330" width="6.625" style="3" customWidth="1"/>
    <col min="13331" max="13569" width="9" style="3"/>
    <col min="13570" max="13586" width="6.625" style="3" customWidth="1"/>
    <col min="13587" max="13825" width="9" style="3"/>
    <col min="13826" max="13842" width="6.625" style="3" customWidth="1"/>
    <col min="13843" max="14081" width="9" style="3"/>
    <col min="14082" max="14098" width="6.625" style="3" customWidth="1"/>
    <col min="14099" max="14337" width="9" style="3"/>
    <col min="14338" max="14354" width="6.625" style="3" customWidth="1"/>
    <col min="14355" max="14593" width="9" style="3"/>
    <col min="14594" max="14610" width="6.625" style="3" customWidth="1"/>
    <col min="14611" max="14849" width="9" style="3"/>
    <col min="14850" max="14866" width="6.625" style="3" customWidth="1"/>
    <col min="14867" max="15105" width="9" style="3"/>
    <col min="15106" max="15122" width="6.625" style="3" customWidth="1"/>
    <col min="15123" max="15361" width="9" style="3"/>
    <col min="15362" max="15378" width="6.625" style="3" customWidth="1"/>
    <col min="15379" max="15617" width="9" style="3"/>
    <col min="15618" max="15634" width="6.625" style="3" customWidth="1"/>
    <col min="15635" max="15873" width="9" style="3"/>
    <col min="15874" max="15890" width="6.625" style="3" customWidth="1"/>
    <col min="15891" max="16129" width="9" style="3"/>
    <col min="16130" max="16146" width="6.625" style="3" customWidth="1"/>
    <col min="16147" max="16384" width="9" style="3"/>
  </cols>
  <sheetData>
    <row r="1" spans="1:18" ht="24.75" customHeight="1">
      <c r="A1" s="1395" t="s">
        <v>303</v>
      </c>
      <c r="B1" s="1395"/>
      <c r="C1" s="1395"/>
      <c r="D1" s="1395"/>
      <c r="E1" s="1395"/>
      <c r="F1" s="1395"/>
      <c r="G1" s="1395"/>
      <c r="H1" s="1395"/>
      <c r="I1" s="1395"/>
      <c r="J1" s="1395"/>
      <c r="K1" s="776"/>
      <c r="L1" s="776"/>
      <c r="M1" s="776"/>
      <c r="N1" s="776"/>
    </row>
    <row r="2" spans="1:18" ht="12.95" customHeight="1" thickBot="1"/>
    <row r="3" spans="1:18" ht="12.95" customHeight="1">
      <c r="A3" s="777"/>
      <c r="B3" s="778" t="s">
        <v>257</v>
      </c>
      <c r="C3" s="1396" t="s">
        <v>329</v>
      </c>
      <c r="D3" s="1397"/>
      <c r="E3" s="1396" t="s">
        <v>330</v>
      </c>
      <c r="F3" s="1397"/>
      <c r="G3" s="1396" t="s">
        <v>331</v>
      </c>
      <c r="H3" s="1397"/>
      <c r="I3" s="1379" t="s">
        <v>609</v>
      </c>
      <c r="J3" s="1385"/>
      <c r="K3" s="1379" t="s">
        <v>610</v>
      </c>
      <c r="L3" s="1385"/>
      <c r="M3" s="1379" t="s">
        <v>682</v>
      </c>
      <c r="N3" s="1380"/>
      <c r="O3" s="1379" t="s">
        <v>683</v>
      </c>
      <c r="P3" s="1385"/>
      <c r="Q3" s="1379" t="s">
        <v>684</v>
      </c>
      <c r="R3" s="1390"/>
    </row>
    <row r="4" spans="1:18" ht="12.95" customHeight="1">
      <c r="A4" s="779"/>
      <c r="B4" s="382"/>
      <c r="C4" s="1398"/>
      <c r="D4" s="1399"/>
      <c r="E4" s="1398"/>
      <c r="F4" s="1399"/>
      <c r="G4" s="1398"/>
      <c r="H4" s="1399"/>
      <c r="I4" s="1386"/>
      <c r="J4" s="1387"/>
      <c r="K4" s="1386"/>
      <c r="L4" s="1387"/>
      <c r="M4" s="1381"/>
      <c r="N4" s="1382"/>
      <c r="O4" s="1386"/>
      <c r="P4" s="1387"/>
      <c r="Q4" s="1386"/>
      <c r="R4" s="1391"/>
    </row>
    <row r="5" spans="1:18" ht="12.95" customHeight="1">
      <c r="A5" s="779" t="s">
        <v>304</v>
      </c>
      <c r="B5" s="382" t="s">
        <v>305</v>
      </c>
      <c r="C5" s="1400"/>
      <c r="D5" s="1401"/>
      <c r="E5" s="1400"/>
      <c r="F5" s="1401"/>
      <c r="G5" s="1400"/>
      <c r="H5" s="1401"/>
      <c r="I5" s="1388"/>
      <c r="J5" s="1389"/>
      <c r="K5" s="1388"/>
      <c r="L5" s="1389"/>
      <c r="M5" s="1383"/>
      <c r="N5" s="1384"/>
      <c r="O5" s="1388"/>
      <c r="P5" s="1389"/>
      <c r="Q5" s="1388"/>
      <c r="R5" s="1392"/>
    </row>
    <row r="6" spans="1:18" ht="12.95" customHeight="1">
      <c r="A6" s="1374" t="s">
        <v>306</v>
      </c>
      <c r="B6" s="1376" t="s">
        <v>307</v>
      </c>
      <c r="C6" s="780"/>
      <c r="D6" s="781"/>
      <c r="E6" s="782"/>
      <c r="F6" s="781"/>
      <c r="G6" s="782"/>
      <c r="H6" s="781"/>
      <c r="I6" s="783"/>
      <c r="J6" s="784"/>
      <c r="K6" s="785"/>
      <c r="L6" s="786"/>
      <c r="M6" s="783"/>
      <c r="N6" s="786"/>
      <c r="O6" s="783"/>
      <c r="P6" s="786"/>
      <c r="Q6" s="783"/>
      <c r="R6" s="787"/>
    </row>
    <row r="7" spans="1:18" ht="12.95" customHeight="1">
      <c r="A7" s="1393"/>
      <c r="B7" s="1368"/>
      <c r="C7" s="788"/>
      <c r="D7" s="789"/>
      <c r="E7" s="790"/>
      <c r="F7" s="789"/>
      <c r="G7" s="790"/>
      <c r="H7" s="789"/>
      <c r="I7" s="791"/>
      <c r="J7" s="792"/>
      <c r="K7" s="793"/>
      <c r="L7" s="794"/>
      <c r="M7" s="791"/>
      <c r="N7" s="794"/>
      <c r="O7" s="791"/>
      <c r="P7" s="794"/>
      <c r="Q7" s="795"/>
      <c r="R7" s="796"/>
    </row>
    <row r="8" spans="1:18" ht="12.95" customHeight="1">
      <c r="A8" s="1393"/>
      <c r="B8" s="1369" t="s">
        <v>308</v>
      </c>
      <c r="C8" s="797"/>
      <c r="D8" s="798"/>
      <c r="E8" s="799"/>
      <c r="F8" s="798"/>
      <c r="G8" s="799"/>
      <c r="H8" s="798"/>
      <c r="I8" s="800"/>
      <c r="J8" s="801"/>
      <c r="K8" s="802"/>
      <c r="L8" s="803"/>
      <c r="M8" s="800"/>
      <c r="N8" s="803"/>
      <c r="O8" s="800"/>
      <c r="P8" s="803"/>
      <c r="Q8" s="800"/>
      <c r="R8" s="804"/>
    </row>
    <row r="9" spans="1:18" ht="12.95" customHeight="1">
      <c r="A9" s="1393"/>
      <c r="B9" s="1370"/>
      <c r="C9" s="805"/>
      <c r="D9" s="806"/>
      <c r="E9" s="807"/>
      <c r="F9" s="806"/>
      <c r="G9" s="807"/>
      <c r="H9" s="806"/>
      <c r="I9" s="795"/>
      <c r="J9" s="808"/>
      <c r="K9" s="809"/>
      <c r="L9" s="810"/>
      <c r="M9" s="795"/>
      <c r="N9" s="810"/>
      <c r="O9" s="795"/>
      <c r="P9" s="810"/>
      <c r="Q9" s="795"/>
      <c r="R9" s="811"/>
    </row>
    <row r="10" spans="1:18" ht="12.95" customHeight="1">
      <c r="A10" s="1393"/>
      <c r="B10" s="1371" t="s">
        <v>309</v>
      </c>
      <c r="C10" s="812"/>
      <c r="D10" s="813"/>
      <c r="E10" s="814"/>
      <c r="F10" s="813"/>
      <c r="G10" s="814"/>
      <c r="H10" s="813"/>
      <c r="I10" s="815"/>
      <c r="J10" s="240"/>
      <c r="K10" s="816"/>
      <c r="L10" s="203"/>
      <c r="M10" s="815"/>
      <c r="N10" s="203"/>
      <c r="O10" s="815"/>
      <c r="P10" s="203"/>
      <c r="Q10" s="800"/>
      <c r="R10" s="817"/>
    </row>
    <row r="11" spans="1:18" ht="12.95" customHeight="1">
      <c r="A11" s="1394"/>
      <c r="B11" s="1377"/>
      <c r="C11" s="788"/>
      <c r="D11" s="789"/>
      <c r="E11" s="790"/>
      <c r="F11" s="789"/>
      <c r="G11" s="790"/>
      <c r="H11" s="789"/>
      <c r="I11" s="791"/>
      <c r="J11" s="792"/>
      <c r="K11" s="793"/>
      <c r="L11" s="794"/>
      <c r="M11" s="791"/>
      <c r="N11" s="794"/>
      <c r="O11" s="791"/>
      <c r="P11" s="794"/>
      <c r="Q11" s="818"/>
      <c r="R11" s="796"/>
    </row>
    <row r="12" spans="1:18" ht="12.95" customHeight="1">
      <c r="A12" s="1374" t="s">
        <v>310</v>
      </c>
      <c r="B12" s="1376" t="s">
        <v>307</v>
      </c>
      <c r="C12" s="819"/>
      <c r="D12" s="820"/>
      <c r="E12" s="821"/>
      <c r="F12" s="820"/>
      <c r="G12" s="821"/>
      <c r="H12" s="820">
        <v>3</v>
      </c>
      <c r="I12" s="822"/>
      <c r="J12" s="823"/>
      <c r="K12" s="824"/>
      <c r="L12" s="824"/>
      <c r="M12" s="822"/>
      <c r="N12" s="824"/>
      <c r="O12" s="822"/>
      <c r="P12" s="824">
        <v>1</v>
      </c>
      <c r="Q12" s="822"/>
      <c r="R12" s="825"/>
    </row>
    <row r="13" spans="1:18" ht="12.95" customHeight="1">
      <c r="A13" s="1366"/>
      <c r="B13" s="1368"/>
      <c r="C13" s="788"/>
      <c r="D13" s="826"/>
      <c r="E13" s="790"/>
      <c r="F13" s="826"/>
      <c r="G13" s="790"/>
      <c r="H13" s="826">
        <v>3</v>
      </c>
      <c r="I13" s="791"/>
      <c r="J13" s="827"/>
      <c r="K13" s="793"/>
      <c r="L13" s="793">
        <v>2</v>
      </c>
      <c r="M13" s="791"/>
      <c r="N13" s="793"/>
      <c r="O13" s="791"/>
      <c r="P13" s="793">
        <v>1</v>
      </c>
      <c r="Q13" s="795"/>
      <c r="R13" s="828"/>
    </row>
    <row r="14" spans="1:18" ht="12.95" customHeight="1">
      <c r="A14" s="1366"/>
      <c r="B14" s="1369" t="s">
        <v>308</v>
      </c>
      <c r="C14" s="797"/>
      <c r="D14" s="798"/>
      <c r="E14" s="799"/>
      <c r="F14" s="798"/>
      <c r="G14" s="799"/>
      <c r="H14" s="798"/>
      <c r="I14" s="800"/>
      <c r="J14" s="801"/>
      <c r="K14" s="802"/>
      <c r="L14" s="803"/>
      <c r="M14" s="800"/>
      <c r="N14" s="803"/>
      <c r="O14" s="800"/>
      <c r="P14" s="803"/>
      <c r="Q14" s="800"/>
      <c r="R14" s="804"/>
    </row>
    <row r="15" spans="1:18" ht="12.95" customHeight="1">
      <c r="A15" s="1366"/>
      <c r="B15" s="1370"/>
      <c r="C15" s="805"/>
      <c r="D15" s="806"/>
      <c r="E15" s="807"/>
      <c r="F15" s="806"/>
      <c r="G15" s="807"/>
      <c r="H15" s="806"/>
      <c r="I15" s="795"/>
      <c r="J15" s="808"/>
      <c r="K15" s="809"/>
      <c r="L15" s="810"/>
      <c r="M15" s="795"/>
      <c r="N15" s="810"/>
      <c r="O15" s="795"/>
      <c r="P15" s="810"/>
      <c r="Q15" s="795"/>
      <c r="R15" s="811"/>
    </row>
    <row r="16" spans="1:18" ht="12.95" customHeight="1">
      <c r="A16" s="1366"/>
      <c r="B16" s="1371" t="s">
        <v>309</v>
      </c>
      <c r="C16" s="812"/>
      <c r="D16" s="829"/>
      <c r="E16" s="814"/>
      <c r="F16" s="829"/>
      <c r="G16" s="814"/>
      <c r="H16" s="829"/>
      <c r="I16" s="815"/>
      <c r="J16" s="830"/>
      <c r="K16" s="816"/>
      <c r="L16" s="831"/>
      <c r="M16" s="815"/>
      <c r="N16" s="831"/>
      <c r="O16" s="815"/>
      <c r="P16" s="831"/>
      <c r="Q16" s="800"/>
      <c r="R16" s="832"/>
    </row>
    <row r="17" spans="1:18" ht="12.95" customHeight="1">
      <c r="A17" s="1375"/>
      <c r="B17" s="1377"/>
      <c r="C17" s="833"/>
      <c r="D17" s="834"/>
      <c r="E17" s="835"/>
      <c r="F17" s="834"/>
      <c r="G17" s="835"/>
      <c r="H17" s="834"/>
      <c r="I17" s="818"/>
      <c r="J17" s="836"/>
      <c r="K17" s="837"/>
      <c r="L17" s="838">
        <v>6</v>
      </c>
      <c r="M17" s="818"/>
      <c r="N17" s="838"/>
      <c r="O17" s="818"/>
      <c r="P17" s="838"/>
      <c r="Q17" s="818"/>
      <c r="R17" s="839"/>
    </row>
    <row r="18" spans="1:18" ht="12.95" customHeight="1">
      <c r="A18" s="1378" t="s">
        <v>311</v>
      </c>
      <c r="B18" s="1371" t="s">
        <v>307</v>
      </c>
      <c r="C18" s="812"/>
      <c r="D18" s="813"/>
      <c r="E18" s="814"/>
      <c r="F18" s="813"/>
      <c r="G18" s="814"/>
      <c r="H18" s="813"/>
      <c r="I18" s="815"/>
      <c r="J18" s="240"/>
      <c r="K18" s="816"/>
      <c r="L18" s="203"/>
      <c r="M18" s="815"/>
      <c r="N18" s="203"/>
      <c r="O18" s="815"/>
      <c r="P18" s="784"/>
      <c r="Q18" s="816"/>
      <c r="R18" s="817"/>
    </row>
    <row r="19" spans="1:18" ht="12.95" customHeight="1">
      <c r="A19" s="1366"/>
      <c r="B19" s="1368"/>
      <c r="C19" s="788"/>
      <c r="D19" s="789"/>
      <c r="E19" s="790"/>
      <c r="F19" s="789"/>
      <c r="G19" s="790"/>
      <c r="H19" s="789"/>
      <c r="I19" s="791"/>
      <c r="J19" s="792"/>
      <c r="K19" s="793"/>
      <c r="L19" s="794"/>
      <c r="M19" s="791"/>
      <c r="N19" s="794"/>
      <c r="O19" s="791"/>
      <c r="P19" s="794"/>
      <c r="Q19" s="795"/>
      <c r="R19" s="796"/>
    </row>
    <row r="20" spans="1:18" ht="12.95" customHeight="1">
      <c r="A20" s="1366"/>
      <c r="B20" s="1369" t="s">
        <v>308</v>
      </c>
      <c r="C20" s="797"/>
      <c r="D20" s="798"/>
      <c r="E20" s="799"/>
      <c r="F20" s="798"/>
      <c r="G20" s="799"/>
      <c r="H20" s="798"/>
      <c r="I20" s="800"/>
      <c r="J20" s="801"/>
      <c r="K20" s="802"/>
      <c r="L20" s="803"/>
      <c r="M20" s="800"/>
      <c r="N20" s="803"/>
      <c r="O20" s="800"/>
      <c r="P20" s="803"/>
      <c r="Q20" s="800"/>
      <c r="R20" s="804"/>
    </row>
    <row r="21" spans="1:18" ht="12.95" customHeight="1">
      <c r="A21" s="1366"/>
      <c r="B21" s="1370"/>
      <c r="C21" s="805"/>
      <c r="D21" s="806"/>
      <c r="E21" s="807"/>
      <c r="F21" s="806"/>
      <c r="G21" s="807"/>
      <c r="H21" s="806"/>
      <c r="I21" s="795"/>
      <c r="J21" s="808"/>
      <c r="K21" s="809"/>
      <c r="L21" s="810"/>
      <c r="M21" s="795"/>
      <c r="N21" s="810"/>
      <c r="O21" s="795"/>
      <c r="P21" s="810"/>
      <c r="Q21" s="795"/>
      <c r="R21" s="811"/>
    </row>
    <row r="22" spans="1:18" ht="12.95" customHeight="1">
      <c r="A22" s="1366"/>
      <c r="B22" s="1371" t="s">
        <v>309</v>
      </c>
      <c r="C22" s="812"/>
      <c r="D22" s="813"/>
      <c r="E22" s="814"/>
      <c r="F22" s="813"/>
      <c r="G22" s="814"/>
      <c r="H22" s="813"/>
      <c r="I22" s="815"/>
      <c r="J22" s="240"/>
      <c r="K22" s="816"/>
      <c r="L22" s="203"/>
      <c r="M22" s="815"/>
      <c r="N22" s="203"/>
      <c r="O22" s="815"/>
      <c r="P22" s="801"/>
      <c r="Q22" s="816"/>
      <c r="R22" s="817"/>
    </row>
    <row r="23" spans="1:18" ht="12.95" customHeight="1">
      <c r="A23" s="1366"/>
      <c r="B23" s="1372"/>
      <c r="C23" s="788"/>
      <c r="D23" s="789"/>
      <c r="E23" s="790"/>
      <c r="F23" s="789"/>
      <c r="G23" s="790"/>
      <c r="H23" s="789"/>
      <c r="I23" s="791"/>
      <c r="J23" s="792"/>
      <c r="K23" s="793"/>
      <c r="L23" s="794"/>
      <c r="M23" s="791"/>
      <c r="N23" s="794"/>
      <c r="O23" s="791"/>
      <c r="P23" s="794"/>
      <c r="Q23" s="818"/>
      <c r="R23" s="796"/>
    </row>
    <row r="24" spans="1:18" ht="12.95" customHeight="1">
      <c r="A24" s="1374" t="s">
        <v>312</v>
      </c>
      <c r="B24" s="1376" t="s">
        <v>307</v>
      </c>
      <c r="C24" s="819"/>
      <c r="D24" s="820">
        <v>5</v>
      </c>
      <c r="E24" s="821"/>
      <c r="F24" s="820">
        <v>2</v>
      </c>
      <c r="G24" s="821"/>
      <c r="H24" s="820">
        <v>3</v>
      </c>
      <c r="I24" s="822"/>
      <c r="J24" s="823">
        <v>1</v>
      </c>
      <c r="K24" s="824"/>
      <c r="L24" s="824">
        <v>7</v>
      </c>
      <c r="M24" s="822"/>
      <c r="N24" s="824">
        <v>3</v>
      </c>
      <c r="O24" s="822"/>
      <c r="P24" s="824">
        <v>3</v>
      </c>
      <c r="Q24" s="822"/>
      <c r="R24" s="825">
        <v>2</v>
      </c>
    </row>
    <row r="25" spans="1:18" ht="12.95" customHeight="1">
      <c r="A25" s="1366"/>
      <c r="B25" s="1368"/>
      <c r="C25" s="788"/>
      <c r="D25" s="826">
        <v>17</v>
      </c>
      <c r="E25" s="790"/>
      <c r="F25" s="826">
        <v>8</v>
      </c>
      <c r="G25" s="790"/>
      <c r="H25" s="826">
        <v>13</v>
      </c>
      <c r="I25" s="791"/>
      <c r="J25" s="827">
        <v>8</v>
      </c>
      <c r="K25" s="793"/>
      <c r="L25" s="793">
        <v>22</v>
      </c>
      <c r="M25" s="791"/>
      <c r="N25" s="793">
        <v>12</v>
      </c>
      <c r="O25" s="791"/>
      <c r="P25" s="840">
        <v>13</v>
      </c>
      <c r="Q25" s="793"/>
      <c r="R25" s="828">
        <v>7</v>
      </c>
    </row>
    <row r="26" spans="1:18" ht="12.95" customHeight="1">
      <c r="A26" s="1366"/>
      <c r="B26" s="1369" t="s">
        <v>308</v>
      </c>
      <c r="C26" s="797"/>
      <c r="D26" s="841">
        <v>1</v>
      </c>
      <c r="E26" s="799"/>
      <c r="F26" s="841"/>
      <c r="G26" s="799"/>
      <c r="H26" s="841">
        <v>1</v>
      </c>
      <c r="I26" s="800"/>
      <c r="J26" s="842"/>
      <c r="K26" s="802"/>
      <c r="L26" s="802">
        <v>1</v>
      </c>
      <c r="M26" s="800"/>
      <c r="N26" s="802">
        <v>2</v>
      </c>
      <c r="O26" s="800"/>
      <c r="P26" s="802"/>
      <c r="Q26" s="800"/>
      <c r="R26" s="843"/>
    </row>
    <row r="27" spans="1:18" ht="12.95" customHeight="1">
      <c r="A27" s="1366"/>
      <c r="B27" s="1370"/>
      <c r="C27" s="805"/>
      <c r="D27" s="844">
        <v>6</v>
      </c>
      <c r="E27" s="807"/>
      <c r="F27" s="844">
        <v>4</v>
      </c>
      <c r="G27" s="807"/>
      <c r="H27" s="844">
        <v>5</v>
      </c>
      <c r="I27" s="795"/>
      <c r="J27" s="840">
        <v>4</v>
      </c>
      <c r="K27" s="809"/>
      <c r="L27" s="809">
        <v>9</v>
      </c>
      <c r="M27" s="795"/>
      <c r="N27" s="809">
        <v>6</v>
      </c>
      <c r="O27" s="795"/>
      <c r="P27" s="809">
        <v>7</v>
      </c>
      <c r="Q27" s="795"/>
      <c r="R27" s="845">
        <v>4</v>
      </c>
    </row>
    <row r="28" spans="1:18" ht="12.95" customHeight="1">
      <c r="A28" s="1366"/>
      <c r="B28" s="1371" t="s">
        <v>309</v>
      </c>
      <c r="C28" s="812"/>
      <c r="D28" s="846"/>
      <c r="E28" s="814"/>
      <c r="F28" s="846">
        <v>1</v>
      </c>
      <c r="G28" s="814"/>
      <c r="H28" s="846"/>
      <c r="I28" s="815"/>
      <c r="J28" s="847"/>
      <c r="K28" s="816"/>
      <c r="L28" s="816"/>
      <c r="M28" s="815"/>
      <c r="N28" s="816">
        <v>3</v>
      </c>
      <c r="O28" s="815"/>
      <c r="P28" s="816"/>
      <c r="Q28" s="800"/>
      <c r="R28" s="848">
        <v>1</v>
      </c>
    </row>
    <row r="29" spans="1:18" ht="12.95" customHeight="1">
      <c r="A29" s="1375"/>
      <c r="B29" s="1377"/>
      <c r="C29" s="833"/>
      <c r="D29" s="849">
        <v>3</v>
      </c>
      <c r="E29" s="835"/>
      <c r="F29" s="849">
        <v>2</v>
      </c>
      <c r="G29" s="835"/>
      <c r="H29" s="849">
        <v>1</v>
      </c>
      <c r="I29" s="818"/>
      <c r="J29" s="850">
        <v>1</v>
      </c>
      <c r="K29" s="837"/>
      <c r="L29" s="837">
        <v>4</v>
      </c>
      <c r="M29" s="818"/>
      <c r="N29" s="837">
        <v>4</v>
      </c>
      <c r="O29" s="818"/>
      <c r="P29" s="837">
        <v>1</v>
      </c>
      <c r="Q29" s="818"/>
      <c r="R29" s="851">
        <v>4</v>
      </c>
    </row>
    <row r="30" spans="1:18" ht="12.95" customHeight="1">
      <c r="A30" s="1378" t="s">
        <v>313</v>
      </c>
      <c r="B30" s="1371" t="s">
        <v>307</v>
      </c>
      <c r="C30" s="812"/>
      <c r="D30" s="813"/>
      <c r="E30" s="814"/>
      <c r="F30" s="813"/>
      <c r="G30" s="814"/>
      <c r="H30" s="813"/>
      <c r="I30" s="815"/>
      <c r="J30" s="240"/>
      <c r="K30" s="816"/>
      <c r="L30" s="203"/>
      <c r="M30" s="815"/>
      <c r="N30" s="203"/>
      <c r="O30" s="815"/>
      <c r="P30" s="203"/>
      <c r="Q30" s="822"/>
      <c r="R30" s="817"/>
    </row>
    <row r="31" spans="1:18" ht="12.95" customHeight="1">
      <c r="A31" s="1366"/>
      <c r="B31" s="1368"/>
      <c r="C31" s="329"/>
      <c r="D31" s="813"/>
      <c r="E31" s="852"/>
      <c r="F31" s="813"/>
      <c r="G31" s="852"/>
      <c r="H31" s="813"/>
      <c r="I31" s="853"/>
      <c r="J31" s="240"/>
      <c r="K31" s="854"/>
      <c r="L31" s="203"/>
      <c r="M31" s="853"/>
      <c r="N31" s="203"/>
      <c r="O31" s="853"/>
      <c r="P31" s="203"/>
      <c r="Q31" s="855"/>
      <c r="R31" s="817"/>
    </row>
    <row r="32" spans="1:18" ht="12.95" customHeight="1">
      <c r="A32" s="1366"/>
      <c r="B32" s="1369" t="s">
        <v>308</v>
      </c>
      <c r="C32" s="797"/>
      <c r="D32" s="798"/>
      <c r="E32" s="799"/>
      <c r="F32" s="798"/>
      <c r="G32" s="799"/>
      <c r="H32" s="798"/>
      <c r="I32" s="800"/>
      <c r="J32" s="801"/>
      <c r="K32" s="802"/>
      <c r="L32" s="803"/>
      <c r="M32" s="800"/>
      <c r="N32" s="803"/>
      <c r="O32" s="800"/>
      <c r="P32" s="803"/>
      <c r="Q32" s="800"/>
      <c r="R32" s="804"/>
    </row>
    <row r="33" spans="1:18" ht="12.95" customHeight="1">
      <c r="A33" s="1366"/>
      <c r="B33" s="1370"/>
      <c r="C33" s="856"/>
      <c r="D33" s="857"/>
      <c r="E33" s="858"/>
      <c r="F33" s="857"/>
      <c r="G33" s="858"/>
      <c r="H33" s="857"/>
      <c r="I33" s="855"/>
      <c r="J33" s="859"/>
      <c r="K33" s="860"/>
      <c r="L33" s="861"/>
      <c r="M33" s="855"/>
      <c r="N33" s="861"/>
      <c r="O33" s="855"/>
      <c r="P33" s="861"/>
      <c r="Q33" s="855"/>
      <c r="R33" s="862"/>
    </row>
    <row r="34" spans="1:18" ht="12.95" customHeight="1">
      <c r="A34" s="1366"/>
      <c r="B34" s="1371" t="s">
        <v>309</v>
      </c>
      <c r="C34" s="812"/>
      <c r="D34" s="813"/>
      <c r="E34" s="814"/>
      <c r="F34" s="813"/>
      <c r="G34" s="814"/>
      <c r="H34" s="813"/>
      <c r="I34" s="815"/>
      <c r="J34" s="240"/>
      <c r="K34" s="816"/>
      <c r="L34" s="203"/>
      <c r="M34" s="815"/>
      <c r="N34" s="203"/>
      <c r="O34" s="815"/>
      <c r="P34" s="203"/>
      <c r="Q34" s="800"/>
      <c r="R34" s="817"/>
    </row>
    <row r="35" spans="1:18" ht="12.95" customHeight="1">
      <c r="A35" s="1366"/>
      <c r="B35" s="1372"/>
      <c r="C35" s="329"/>
      <c r="D35" s="813"/>
      <c r="E35" s="852"/>
      <c r="F35" s="813"/>
      <c r="G35" s="852"/>
      <c r="H35" s="813"/>
      <c r="I35" s="853"/>
      <c r="J35" s="240"/>
      <c r="K35" s="854"/>
      <c r="L35" s="203"/>
      <c r="M35" s="853"/>
      <c r="N35" s="203"/>
      <c r="O35" s="853"/>
      <c r="P35" s="863"/>
      <c r="Q35" s="854"/>
      <c r="R35" s="817"/>
    </row>
    <row r="36" spans="1:18" ht="12.95" customHeight="1">
      <c r="A36" s="1374" t="s">
        <v>314</v>
      </c>
      <c r="B36" s="1376" t="s">
        <v>307</v>
      </c>
      <c r="C36" s="819"/>
      <c r="D36" s="820">
        <v>1</v>
      </c>
      <c r="E36" s="821"/>
      <c r="F36" s="820">
        <v>2</v>
      </c>
      <c r="G36" s="821"/>
      <c r="H36" s="820"/>
      <c r="I36" s="822"/>
      <c r="J36" s="823">
        <v>1</v>
      </c>
      <c r="K36" s="824"/>
      <c r="L36" s="824"/>
      <c r="M36" s="822"/>
      <c r="N36" s="824">
        <v>3</v>
      </c>
      <c r="O36" s="822"/>
      <c r="P36" s="824"/>
      <c r="Q36" s="822"/>
      <c r="R36" s="825"/>
    </row>
    <row r="37" spans="1:18" ht="12.95" customHeight="1">
      <c r="A37" s="1366"/>
      <c r="B37" s="1368"/>
      <c r="C37" s="788"/>
      <c r="D37" s="826">
        <v>11</v>
      </c>
      <c r="E37" s="790"/>
      <c r="F37" s="826">
        <v>25</v>
      </c>
      <c r="G37" s="790"/>
      <c r="H37" s="826">
        <v>16</v>
      </c>
      <c r="I37" s="791"/>
      <c r="J37" s="827">
        <v>16</v>
      </c>
      <c r="K37" s="793"/>
      <c r="L37" s="793">
        <v>9</v>
      </c>
      <c r="M37" s="791"/>
      <c r="N37" s="793">
        <v>13</v>
      </c>
      <c r="O37" s="791"/>
      <c r="P37" s="793">
        <v>21</v>
      </c>
      <c r="Q37" s="795"/>
      <c r="R37" s="828">
        <v>12</v>
      </c>
    </row>
    <row r="38" spans="1:18" ht="12.95" customHeight="1">
      <c r="A38" s="1366"/>
      <c r="B38" s="1369" t="s">
        <v>308</v>
      </c>
      <c r="C38" s="797"/>
      <c r="D38" s="841">
        <v>1</v>
      </c>
      <c r="E38" s="799"/>
      <c r="F38" s="841">
        <v>1</v>
      </c>
      <c r="G38" s="799"/>
      <c r="H38" s="841"/>
      <c r="I38" s="800"/>
      <c r="J38" s="842">
        <v>1</v>
      </c>
      <c r="K38" s="802"/>
      <c r="L38" s="802"/>
      <c r="M38" s="800"/>
      <c r="N38" s="802">
        <v>2</v>
      </c>
      <c r="O38" s="800"/>
      <c r="P38" s="802"/>
      <c r="Q38" s="800"/>
      <c r="R38" s="843"/>
    </row>
    <row r="39" spans="1:18" ht="12.95" customHeight="1">
      <c r="A39" s="1366"/>
      <c r="B39" s="1370"/>
      <c r="C39" s="805"/>
      <c r="D39" s="844">
        <v>7</v>
      </c>
      <c r="E39" s="807"/>
      <c r="F39" s="844">
        <v>19</v>
      </c>
      <c r="G39" s="807"/>
      <c r="H39" s="844">
        <v>14</v>
      </c>
      <c r="I39" s="795"/>
      <c r="J39" s="840">
        <v>13</v>
      </c>
      <c r="K39" s="809"/>
      <c r="L39" s="809">
        <v>7</v>
      </c>
      <c r="M39" s="795"/>
      <c r="N39" s="809">
        <v>8</v>
      </c>
      <c r="O39" s="795"/>
      <c r="P39" s="809">
        <v>16</v>
      </c>
      <c r="Q39" s="795"/>
      <c r="R39" s="845">
        <v>9</v>
      </c>
    </row>
    <row r="40" spans="1:18" ht="12.95" customHeight="1">
      <c r="A40" s="1366"/>
      <c r="B40" s="1371" t="s">
        <v>309</v>
      </c>
      <c r="C40" s="812"/>
      <c r="D40" s="846"/>
      <c r="E40" s="814"/>
      <c r="F40" s="846">
        <v>1</v>
      </c>
      <c r="G40" s="814"/>
      <c r="H40" s="846"/>
      <c r="I40" s="815"/>
      <c r="J40" s="847"/>
      <c r="K40" s="816"/>
      <c r="L40" s="816"/>
      <c r="M40" s="815"/>
      <c r="N40" s="816">
        <v>1</v>
      </c>
      <c r="O40" s="815"/>
      <c r="P40" s="816"/>
      <c r="Q40" s="800"/>
      <c r="R40" s="848"/>
    </row>
    <row r="41" spans="1:18" ht="12.95" customHeight="1">
      <c r="A41" s="1375"/>
      <c r="B41" s="1377"/>
      <c r="C41" s="833"/>
      <c r="D41" s="849">
        <v>4</v>
      </c>
      <c r="E41" s="835"/>
      <c r="F41" s="849">
        <v>6</v>
      </c>
      <c r="G41" s="835"/>
      <c r="H41" s="849">
        <v>3</v>
      </c>
      <c r="I41" s="818"/>
      <c r="J41" s="850">
        <v>3</v>
      </c>
      <c r="K41" s="837"/>
      <c r="L41" s="837">
        <v>2</v>
      </c>
      <c r="M41" s="818"/>
      <c r="N41" s="837">
        <v>5</v>
      </c>
      <c r="O41" s="818"/>
      <c r="P41" s="837">
        <v>5</v>
      </c>
      <c r="Q41" s="818"/>
      <c r="R41" s="851">
        <v>3</v>
      </c>
    </row>
    <row r="42" spans="1:18" ht="12.95" customHeight="1">
      <c r="A42" s="1374" t="s">
        <v>315</v>
      </c>
      <c r="B42" s="1376" t="s">
        <v>307</v>
      </c>
      <c r="C42" s="812"/>
      <c r="D42" s="829"/>
      <c r="E42" s="814"/>
      <c r="F42" s="829"/>
      <c r="G42" s="814"/>
      <c r="H42" s="829"/>
      <c r="I42" s="815"/>
      <c r="J42" s="830"/>
      <c r="K42" s="816"/>
      <c r="L42" s="831"/>
      <c r="M42" s="815"/>
      <c r="N42" s="831"/>
      <c r="O42" s="815"/>
      <c r="P42" s="864"/>
      <c r="Q42" s="816"/>
      <c r="R42" s="832"/>
    </row>
    <row r="43" spans="1:18" ht="12.95" customHeight="1">
      <c r="A43" s="1366"/>
      <c r="B43" s="1368"/>
      <c r="C43" s="788"/>
      <c r="D43" s="789">
        <v>1</v>
      </c>
      <c r="E43" s="790"/>
      <c r="F43" s="789">
        <v>1</v>
      </c>
      <c r="G43" s="790"/>
      <c r="H43" s="789"/>
      <c r="I43" s="791"/>
      <c r="J43" s="792"/>
      <c r="K43" s="793"/>
      <c r="L43" s="794">
        <v>1</v>
      </c>
      <c r="M43" s="791"/>
      <c r="N43" s="794"/>
      <c r="O43" s="791"/>
      <c r="P43" s="808"/>
      <c r="Q43" s="793"/>
      <c r="R43" s="796">
        <v>1</v>
      </c>
    </row>
    <row r="44" spans="1:18" ht="12.95" customHeight="1">
      <c r="A44" s="1366"/>
      <c r="B44" s="1369" t="s">
        <v>308</v>
      </c>
      <c r="C44" s="797"/>
      <c r="D44" s="798"/>
      <c r="E44" s="799"/>
      <c r="F44" s="798"/>
      <c r="G44" s="799"/>
      <c r="H44" s="798"/>
      <c r="I44" s="800"/>
      <c r="J44" s="801"/>
      <c r="K44" s="802"/>
      <c r="L44" s="803"/>
      <c r="M44" s="800"/>
      <c r="N44" s="803"/>
      <c r="O44" s="800"/>
      <c r="P44" s="803"/>
      <c r="Q44" s="800"/>
      <c r="R44" s="804"/>
    </row>
    <row r="45" spans="1:18" ht="12.95" customHeight="1">
      <c r="A45" s="1366"/>
      <c r="B45" s="1370"/>
      <c r="C45" s="805"/>
      <c r="D45" s="806"/>
      <c r="E45" s="807"/>
      <c r="F45" s="806"/>
      <c r="G45" s="807"/>
      <c r="H45" s="806"/>
      <c r="I45" s="795"/>
      <c r="J45" s="808"/>
      <c r="K45" s="809"/>
      <c r="L45" s="810"/>
      <c r="M45" s="865"/>
      <c r="N45" s="810"/>
      <c r="O45" s="795"/>
      <c r="P45" s="810"/>
      <c r="Q45" s="795"/>
      <c r="R45" s="811"/>
    </row>
    <row r="46" spans="1:18" ht="12.95" customHeight="1">
      <c r="A46" s="1366"/>
      <c r="B46" s="1371" t="s">
        <v>309</v>
      </c>
      <c r="C46" s="812"/>
      <c r="D46" s="813"/>
      <c r="E46" s="814"/>
      <c r="F46" s="813"/>
      <c r="G46" s="814"/>
      <c r="H46" s="813"/>
      <c r="I46" s="815"/>
      <c r="J46" s="240"/>
      <c r="K46" s="816"/>
      <c r="L46" s="203"/>
      <c r="M46" s="815"/>
      <c r="N46" s="203"/>
      <c r="O46" s="815"/>
      <c r="P46" s="203"/>
      <c r="Q46" s="800"/>
      <c r="R46" s="817"/>
    </row>
    <row r="47" spans="1:18" ht="12.95" customHeight="1" thickBot="1">
      <c r="A47" s="1366"/>
      <c r="B47" s="1372"/>
      <c r="C47" s="788"/>
      <c r="D47" s="789"/>
      <c r="E47" s="790"/>
      <c r="F47" s="789"/>
      <c r="G47" s="790"/>
      <c r="H47" s="789"/>
      <c r="I47" s="791"/>
      <c r="J47" s="792"/>
      <c r="K47" s="793"/>
      <c r="L47" s="794"/>
      <c r="M47" s="791"/>
      <c r="N47" s="794"/>
      <c r="O47" s="791"/>
      <c r="P47" s="794"/>
      <c r="Q47" s="866"/>
      <c r="R47" s="796"/>
    </row>
    <row r="48" spans="1:18" ht="12.95" customHeight="1">
      <c r="A48" s="1365" t="s">
        <v>316</v>
      </c>
      <c r="B48" s="1367" t="s">
        <v>307</v>
      </c>
      <c r="C48" s="867"/>
      <c r="D48" s="868">
        <v>6</v>
      </c>
      <c r="E48" s="869"/>
      <c r="F48" s="868">
        <v>4</v>
      </c>
      <c r="G48" s="869"/>
      <c r="H48" s="868">
        <v>6</v>
      </c>
      <c r="I48" s="870"/>
      <c r="J48" s="871">
        <v>2</v>
      </c>
      <c r="K48" s="872"/>
      <c r="L48" s="872">
        <v>7</v>
      </c>
      <c r="M48" s="870"/>
      <c r="N48" s="872">
        <v>6</v>
      </c>
      <c r="O48" s="870"/>
      <c r="P48" s="871">
        <v>4</v>
      </c>
      <c r="Q48" s="872"/>
      <c r="R48" s="873">
        <v>2</v>
      </c>
    </row>
    <row r="49" spans="1:18" ht="12.95" customHeight="1">
      <c r="A49" s="1366"/>
      <c r="B49" s="1368"/>
      <c r="C49" s="788"/>
      <c r="D49" s="789">
        <v>29</v>
      </c>
      <c r="E49" s="790"/>
      <c r="F49" s="789">
        <v>34</v>
      </c>
      <c r="G49" s="790"/>
      <c r="H49" s="789">
        <v>32</v>
      </c>
      <c r="I49" s="791"/>
      <c r="J49" s="792">
        <v>24</v>
      </c>
      <c r="K49" s="793"/>
      <c r="L49" s="794">
        <v>34</v>
      </c>
      <c r="M49" s="791"/>
      <c r="N49" s="794">
        <v>25</v>
      </c>
      <c r="O49" s="791"/>
      <c r="P49" s="794">
        <v>35</v>
      </c>
      <c r="Q49" s="795"/>
      <c r="R49" s="796">
        <v>20</v>
      </c>
    </row>
    <row r="50" spans="1:18" ht="12.95" customHeight="1">
      <c r="A50" s="1366"/>
      <c r="B50" s="1369" t="s">
        <v>308</v>
      </c>
      <c r="C50" s="797"/>
      <c r="D50" s="874">
        <v>2</v>
      </c>
      <c r="E50" s="799"/>
      <c r="F50" s="874">
        <v>1</v>
      </c>
      <c r="G50" s="799"/>
      <c r="H50" s="874">
        <v>1</v>
      </c>
      <c r="I50" s="800"/>
      <c r="J50" s="875">
        <v>1</v>
      </c>
      <c r="K50" s="802"/>
      <c r="L50" s="876">
        <v>1</v>
      </c>
      <c r="M50" s="800"/>
      <c r="N50" s="876">
        <v>4</v>
      </c>
      <c r="O50" s="800"/>
      <c r="P50" s="876" t="s">
        <v>685</v>
      </c>
      <c r="Q50" s="800"/>
      <c r="R50" s="877"/>
    </row>
    <row r="51" spans="1:18" ht="12.95" customHeight="1">
      <c r="A51" s="1366"/>
      <c r="B51" s="1370"/>
      <c r="C51" s="805"/>
      <c r="D51" s="806">
        <v>13</v>
      </c>
      <c r="E51" s="807"/>
      <c r="F51" s="806">
        <v>23</v>
      </c>
      <c r="G51" s="807"/>
      <c r="H51" s="806">
        <v>19</v>
      </c>
      <c r="I51" s="795"/>
      <c r="J51" s="808">
        <v>17</v>
      </c>
      <c r="K51" s="809"/>
      <c r="L51" s="810">
        <v>16</v>
      </c>
      <c r="M51" s="795"/>
      <c r="N51" s="810">
        <v>14</v>
      </c>
      <c r="O51" s="795"/>
      <c r="P51" s="810">
        <v>23</v>
      </c>
      <c r="Q51" s="795"/>
      <c r="R51" s="811">
        <v>13</v>
      </c>
    </row>
    <row r="52" spans="1:18" ht="12.95" customHeight="1">
      <c r="A52" s="1366"/>
      <c r="B52" s="1371" t="s">
        <v>309</v>
      </c>
      <c r="C52" s="812"/>
      <c r="D52" s="846"/>
      <c r="E52" s="814"/>
      <c r="F52" s="846">
        <v>2</v>
      </c>
      <c r="G52" s="814"/>
      <c r="H52" s="846"/>
      <c r="I52" s="815"/>
      <c r="J52" s="847" t="s">
        <v>685</v>
      </c>
      <c r="K52" s="816"/>
      <c r="L52" s="878" t="s">
        <v>685</v>
      </c>
      <c r="M52" s="815"/>
      <c r="N52" s="878">
        <v>4</v>
      </c>
      <c r="O52" s="815"/>
      <c r="P52" s="816" t="s">
        <v>685</v>
      </c>
      <c r="Q52" s="800"/>
      <c r="R52" s="848">
        <v>1</v>
      </c>
    </row>
    <row r="53" spans="1:18" ht="12.95" customHeight="1">
      <c r="A53" s="1366"/>
      <c r="B53" s="1372"/>
      <c r="C53" s="788"/>
      <c r="D53" s="806">
        <v>7</v>
      </c>
      <c r="E53" s="790"/>
      <c r="F53" s="789">
        <v>8</v>
      </c>
      <c r="G53" s="790"/>
      <c r="H53" s="789">
        <v>4</v>
      </c>
      <c r="I53" s="791"/>
      <c r="J53" s="808">
        <v>4</v>
      </c>
      <c r="K53" s="793"/>
      <c r="L53" s="810">
        <v>12</v>
      </c>
      <c r="M53" s="791"/>
      <c r="N53" s="810">
        <v>9</v>
      </c>
      <c r="O53" s="791"/>
      <c r="P53" s="810">
        <v>6</v>
      </c>
      <c r="Q53" s="795"/>
      <c r="R53" s="811">
        <v>7</v>
      </c>
    </row>
    <row r="54" spans="1:18" ht="12.95" customHeight="1">
      <c r="A54" s="879" t="s">
        <v>317</v>
      </c>
      <c r="B54" s="1369" t="s">
        <v>307</v>
      </c>
      <c r="C54" s="880"/>
      <c r="D54" s="798"/>
      <c r="E54" s="881"/>
      <c r="F54" s="798"/>
      <c r="G54" s="881"/>
      <c r="H54" s="798"/>
      <c r="I54" s="882"/>
      <c r="J54" s="801"/>
      <c r="K54" s="883"/>
      <c r="L54" s="803"/>
      <c r="M54" s="882"/>
      <c r="N54" s="803"/>
      <c r="O54" s="882"/>
      <c r="P54" s="803"/>
      <c r="Q54" s="882"/>
      <c r="R54" s="804"/>
    </row>
    <row r="55" spans="1:18" ht="12.95" customHeight="1">
      <c r="A55" s="884" t="s">
        <v>318</v>
      </c>
      <c r="B55" s="1371"/>
      <c r="C55" s="885"/>
      <c r="D55" s="886">
        <v>0.5</v>
      </c>
      <c r="E55" s="887"/>
      <c r="F55" s="886">
        <v>0.3</v>
      </c>
      <c r="G55" s="887"/>
      <c r="H55" s="886">
        <v>0.5</v>
      </c>
      <c r="I55" s="888"/>
      <c r="J55" s="889">
        <v>0.2</v>
      </c>
      <c r="K55" s="890"/>
      <c r="L55" s="890">
        <v>0.6</v>
      </c>
      <c r="M55" s="888"/>
      <c r="N55" s="890">
        <v>0.5</v>
      </c>
      <c r="O55" s="888"/>
      <c r="P55" s="890">
        <v>0.4</v>
      </c>
      <c r="Q55" s="888"/>
      <c r="R55" s="891">
        <v>0.2</v>
      </c>
    </row>
    <row r="56" spans="1:18" ht="12.95" customHeight="1" thickBot="1">
      <c r="A56" s="892" t="s">
        <v>319</v>
      </c>
      <c r="B56" s="1373"/>
      <c r="C56" s="893"/>
      <c r="D56" s="894">
        <v>0.4</v>
      </c>
      <c r="E56" s="895"/>
      <c r="F56" s="894">
        <v>0.4</v>
      </c>
      <c r="G56" s="895"/>
      <c r="H56" s="894">
        <v>0.4</v>
      </c>
      <c r="I56" s="896"/>
      <c r="J56" s="897">
        <v>0.3</v>
      </c>
      <c r="K56" s="898"/>
      <c r="L56" s="898">
        <v>0.4</v>
      </c>
      <c r="M56" s="896"/>
      <c r="N56" s="898">
        <v>0.3</v>
      </c>
      <c r="O56" s="896"/>
      <c r="P56" s="898">
        <v>0.5</v>
      </c>
      <c r="Q56" s="896"/>
      <c r="R56" s="899">
        <v>0.3</v>
      </c>
    </row>
    <row r="57" spans="1:18" ht="12.95" customHeight="1">
      <c r="A57" s="273"/>
      <c r="B57" s="273"/>
    </row>
    <row r="58" spans="1:18" ht="12.95" customHeight="1">
      <c r="A58" s="387" t="s">
        <v>299</v>
      </c>
      <c r="B58" s="385" t="s">
        <v>320</v>
      </c>
    </row>
    <row r="59" spans="1:18" ht="12.95" customHeight="1">
      <c r="A59" s="385"/>
      <c r="B59" s="385" t="s">
        <v>321</v>
      </c>
    </row>
    <row r="60" spans="1:18" ht="12.95" customHeight="1">
      <c r="A60" s="385"/>
      <c r="B60" s="385" t="s">
        <v>322</v>
      </c>
    </row>
    <row r="61" spans="1:18">
      <c r="A61" s="273"/>
      <c r="B61" s="273"/>
    </row>
  </sheetData>
  <mergeCells count="42">
    <mergeCell ref="A1:J1"/>
    <mergeCell ref="C3:D5"/>
    <mergeCell ref="E3:F5"/>
    <mergeCell ref="G3:H5"/>
    <mergeCell ref="I3:J5"/>
    <mergeCell ref="M3:N5"/>
    <mergeCell ref="O3:P5"/>
    <mergeCell ref="Q3:R5"/>
    <mergeCell ref="A6:A11"/>
    <mergeCell ref="B6:B7"/>
    <mergeCell ref="B8:B9"/>
    <mergeCell ref="B10:B11"/>
    <mergeCell ref="K3:L5"/>
    <mergeCell ref="A12:A17"/>
    <mergeCell ref="B12:B13"/>
    <mergeCell ref="B14:B15"/>
    <mergeCell ref="B16:B17"/>
    <mergeCell ref="A18:A23"/>
    <mergeCell ref="B18:B19"/>
    <mergeCell ref="B20:B21"/>
    <mergeCell ref="B22:B23"/>
    <mergeCell ref="A24:A29"/>
    <mergeCell ref="B24:B25"/>
    <mergeCell ref="B26:B27"/>
    <mergeCell ref="B28:B29"/>
    <mergeCell ref="A30:A35"/>
    <mergeCell ref="B30:B31"/>
    <mergeCell ref="B32:B33"/>
    <mergeCell ref="B34:B35"/>
    <mergeCell ref="A36:A41"/>
    <mergeCell ref="B36:B37"/>
    <mergeCell ref="B38:B39"/>
    <mergeCell ref="B40:B41"/>
    <mergeCell ref="A42:A47"/>
    <mergeCell ref="B42:B43"/>
    <mergeCell ref="B44:B45"/>
    <mergeCell ref="B46:B47"/>
    <mergeCell ref="A48:A53"/>
    <mergeCell ref="B48:B49"/>
    <mergeCell ref="B50:B51"/>
    <mergeCell ref="B52:B53"/>
    <mergeCell ref="B54:B56"/>
  </mergeCells>
  <phoneticPr fontId="7"/>
  <printOptions horizontalCentered="1"/>
  <pageMargins left="0.98425196850393704" right="0.59055118110236227" top="0.98425196850393704" bottom="0.98425196850393704" header="0.51181102362204722" footer="0.51181102362204722"/>
  <pageSetup paperSize="9" scale="70" orientation="portrait" horizontalDpi="300" verticalDpi="30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AF6D4-74AF-47EF-963B-8CAE698A432D}">
  <sheetPr>
    <tabColor rgb="FF66FF99"/>
    <pageSetUpPr fitToPage="1"/>
  </sheetPr>
  <dimension ref="A1:I21"/>
  <sheetViews>
    <sheetView view="pageBreakPreview" zoomScaleNormal="100" zoomScaleSheetLayoutView="100" workbookViewId="0"/>
  </sheetViews>
  <sheetFormatPr defaultRowHeight="13.5"/>
  <cols>
    <col min="1" max="1" width="12.625" style="3" customWidth="1"/>
    <col min="2" max="9" width="12.5" style="3" customWidth="1"/>
    <col min="10" max="256" width="9" style="3"/>
    <col min="257" max="257" width="12.625" style="3" customWidth="1"/>
    <col min="258" max="265" width="12.5" style="3" customWidth="1"/>
    <col min="266" max="512" width="9" style="3"/>
    <col min="513" max="513" width="12.625" style="3" customWidth="1"/>
    <col min="514" max="521" width="12.5" style="3" customWidth="1"/>
    <col min="522" max="768" width="9" style="3"/>
    <col min="769" max="769" width="12.625" style="3" customWidth="1"/>
    <col min="770" max="777" width="12.5" style="3" customWidth="1"/>
    <col min="778" max="1024" width="9" style="3"/>
    <col min="1025" max="1025" width="12.625" style="3" customWidth="1"/>
    <col min="1026" max="1033" width="12.5" style="3" customWidth="1"/>
    <col min="1034" max="1280" width="9" style="3"/>
    <col min="1281" max="1281" width="12.625" style="3" customWidth="1"/>
    <col min="1282" max="1289" width="12.5" style="3" customWidth="1"/>
    <col min="1290" max="1536" width="9" style="3"/>
    <col min="1537" max="1537" width="12.625" style="3" customWidth="1"/>
    <col min="1538" max="1545" width="12.5" style="3" customWidth="1"/>
    <col min="1546" max="1792" width="9" style="3"/>
    <col min="1793" max="1793" width="12.625" style="3" customWidth="1"/>
    <col min="1794" max="1801" width="12.5" style="3" customWidth="1"/>
    <col min="1802" max="2048" width="9" style="3"/>
    <col min="2049" max="2049" width="12.625" style="3" customWidth="1"/>
    <col min="2050" max="2057" width="12.5" style="3" customWidth="1"/>
    <col min="2058" max="2304" width="9" style="3"/>
    <col min="2305" max="2305" width="12.625" style="3" customWidth="1"/>
    <col min="2306" max="2313" width="12.5" style="3" customWidth="1"/>
    <col min="2314" max="2560" width="9" style="3"/>
    <col min="2561" max="2561" width="12.625" style="3" customWidth="1"/>
    <col min="2562" max="2569" width="12.5" style="3" customWidth="1"/>
    <col min="2570" max="2816" width="9" style="3"/>
    <col min="2817" max="2817" width="12.625" style="3" customWidth="1"/>
    <col min="2818" max="2825" width="12.5" style="3" customWidth="1"/>
    <col min="2826" max="3072" width="9" style="3"/>
    <col min="3073" max="3073" width="12.625" style="3" customWidth="1"/>
    <col min="3074" max="3081" width="12.5" style="3" customWidth="1"/>
    <col min="3082" max="3328" width="9" style="3"/>
    <col min="3329" max="3329" width="12.625" style="3" customWidth="1"/>
    <col min="3330" max="3337" width="12.5" style="3" customWidth="1"/>
    <col min="3338" max="3584" width="9" style="3"/>
    <col min="3585" max="3585" width="12.625" style="3" customWidth="1"/>
    <col min="3586" max="3593" width="12.5" style="3" customWidth="1"/>
    <col min="3594" max="3840" width="9" style="3"/>
    <col min="3841" max="3841" width="12.625" style="3" customWidth="1"/>
    <col min="3842" max="3849" width="12.5" style="3" customWidth="1"/>
    <col min="3850" max="4096" width="9" style="3"/>
    <col min="4097" max="4097" width="12.625" style="3" customWidth="1"/>
    <col min="4098" max="4105" width="12.5" style="3" customWidth="1"/>
    <col min="4106" max="4352" width="9" style="3"/>
    <col min="4353" max="4353" width="12.625" style="3" customWidth="1"/>
    <col min="4354" max="4361" width="12.5" style="3" customWidth="1"/>
    <col min="4362" max="4608" width="9" style="3"/>
    <col min="4609" max="4609" width="12.625" style="3" customWidth="1"/>
    <col min="4610" max="4617" width="12.5" style="3" customWidth="1"/>
    <col min="4618" max="4864" width="9" style="3"/>
    <col min="4865" max="4865" width="12.625" style="3" customWidth="1"/>
    <col min="4866" max="4873" width="12.5" style="3" customWidth="1"/>
    <col min="4874" max="5120" width="9" style="3"/>
    <col min="5121" max="5121" width="12.625" style="3" customWidth="1"/>
    <col min="5122" max="5129" width="12.5" style="3" customWidth="1"/>
    <col min="5130" max="5376" width="9" style="3"/>
    <col min="5377" max="5377" width="12.625" style="3" customWidth="1"/>
    <col min="5378" max="5385" width="12.5" style="3" customWidth="1"/>
    <col min="5386" max="5632" width="9" style="3"/>
    <col min="5633" max="5633" width="12.625" style="3" customWidth="1"/>
    <col min="5634" max="5641" width="12.5" style="3" customWidth="1"/>
    <col min="5642" max="5888" width="9" style="3"/>
    <col min="5889" max="5889" width="12.625" style="3" customWidth="1"/>
    <col min="5890" max="5897" width="12.5" style="3" customWidth="1"/>
    <col min="5898" max="6144" width="9" style="3"/>
    <col min="6145" max="6145" width="12.625" style="3" customWidth="1"/>
    <col min="6146" max="6153" width="12.5" style="3" customWidth="1"/>
    <col min="6154" max="6400" width="9" style="3"/>
    <col min="6401" max="6401" width="12.625" style="3" customWidth="1"/>
    <col min="6402" max="6409" width="12.5" style="3" customWidth="1"/>
    <col min="6410" max="6656" width="9" style="3"/>
    <col min="6657" max="6657" width="12.625" style="3" customWidth="1"/>
    <col min="6658" max="6665" width="12.5" style="3" customWidth="1"/>
    <col min="6666" max="6912" width="9" style="3"/>
    <col min="6913" max="6913" width="12.625" style="3" customWidth="1"/>
    <col min="6914" max="6921" width="12.5" style="3" customWidth="1"/>
    <col min="6922" max="7168" width="9" style="3"/>
    <col min="7169" max="7169" width="12.625" style="3" customWidth="1"/>
    <col min="7170" max="7177" width="12.5" style="3" customWidth="1"/>
    <col min="7178" max="7424" width="9" style="3"/>
    <col min="7425" max="7425" width="12.625" style="3" customWidth="1"/>
    <col min="7426" max="7433" width="12.5" style="3" customWidth="1"/>
    <col min="7434" max="7680" width="9" style="3"/>
    <col min="7681" max="7681" width="12.625" style="3" customWidth="1"/>
    <col min="7682" max="7689" width="12.5" style="3" customWidth="1"/>
    <col min="7690" max="7936" width="9" style="3"/>
    <col min="7937" max="7937" width="12.625" style="3" customWidth="1"/>
    <col min="7938" max="7945" width="12.5" style="3" customWidth="1"/>
    <col min="7946" max="8192" width="9" style="3"/>
    <col min="8193" max="8193" width="12.625" style="3" customWidth="1"/>
    <col min="8194" max="8201" width="12.5" style="3" customWidth="1"/>
    <col min="8202" max="8448" width="9" style="3"/>
    <col min="8449" max="8449" width="12.625" style="3" customWidth="1"/>
    <col min="8450" max="8457" width="12.5" style="3" customWidth="1"/>
    <col min="8458" max="8704" width="9" style="3"/>
    <col min="8705" max="8705" width="12.625" style="3" customWidth="1"/>
    <col min="8706" max="8713" width="12.5" style="3" customWidth="1"/>
    <col min="8714" max="8960" width="9" style="3"/>
    <col min="8961" max="8961" width="12.625" style="3" customWidth="1"/>
    <col min="8962" max="8969" width="12.5" style="3" customWidth="1"/>
    <col min="8970" max="9216" width="9" style="3"/>
    <col min="9217" max="9217" width="12.625" style="3" customWidth="1"/>
    <col min="9218" max="9225" width="12.5" style="3" customWidth="1"/>
    <col min="9226" max="9472" width="9" style="3"/>
    <col min="9473" max="9473" width="12.625" style="3" customWidth="1"/>
    <col min="9474" max="9481" width="12.5" style="3" customWidth="1"/>
    <col min="9482" max="9728" width="9" style="3"/>
    <col min="9729" max="9729" width="12.625" style="3" customWidth="1"/>
    <col min="9730" max="9737" width="12.5" style="3" customWidth="1"/>
    <col min="9738" max="9984" width="9" style="3"/>
    <col min="9985" max="9985" width="12.625" style="3" customWidth="1"/>
    <col min="9986" max="9993" width="12.5" style="3" customWidth="1"/>
    <col min="9994" max="10240" width="9" style="3"/>
    <col min="10241" max="10241" width="12.625" style="3" customWidth="1"/>
    <col min="10242" max="10249" width="12.5" style="3" customWidth="1"/>
    <col min="10250" max="10496" width="9" style="3"/>
    <col min="10497" max="10497" width="12.625" style="3" customWidth="1"/>
    <col min="10498" max="10505" width="12.5" style="3" customWidth="1"/>
    <col min="10506" max="10752" width="9" style="3"/>
    <col min="10753" max="10753" width="12.625" style="3" customWidth="1"/>
    <col min="10754" max="10761" width="12.5" style="3" customWidth="1"/>
    <col min="10762" max="11008" width="9" style="3"/>
    <col min="11009" max="11009" width="12.625" style="3" customWidth="1"/>
    <col min="11010" max="11017" width="12.5" style="3" customWidth="1"/>
    <col min="11018" max="11264" width="9" style="3"/>
    <col min="11265" max="11265" width="12.625" style="3" customWidth="1"/>
    <col min="11266" max="11273" width="12.5" style="3" customWidth="1"/>
    <col min="11274" max="11520" width="9" style="3"/>
    <col min="11521" max="11521" width="12.625" style="3" customWidth="1"/>
    <col min="11522" max="11529" width="12.5" style="3" customWidth="1"/>
    <col min="11530" max="11776" width="9" style="3"/>
    <col min="11777" max="11777" width="12.625" style="3" customWidth="1"/>
    <col min="11778" max="11785" width="12.5" style="3" customWidth="1"/>
    <col min="11786" max="12032" width="9" style="3"/>
    <col min="12033" max="12033" width="12.625" style="3" customWidth="1"/>
    <col min="12034" max="12041" width="12.5" style="3" customWidth="1"/>
    <col min="12042" max="12288" width="9" style="3"/>
    <col min="12289" max="12289" width="12.625" style="3" customWidth="1"/>
    <col min="12290" max="12297" width="12.5" style="3" customWidth="1"/>
    <col min="12298" max="12544" width="9" style="3"/>
    <col min="12545" max="12545" width="12.625" style="3" customWidth="1"/>
    <col min="12546" max="12553" width="12.5" style="3" customWidth="1"/>
    <col min="12554" max="12800" width="9" style="3"/>
    <col min="12801" max="12801" width="12.625" style="3" customWidth="1"/>
    <col min="12802" max="12809" width="12.5" style="3" customWidth="1"/>
    <col min="12810" max="13056" width="9" style="3"/>
    <col min="13057" max="13057" width="12.625" style="3" customWidth="1"/>
    <col min="13058" max="13065" width="12.5" style="3" customWidth="1"/>
    <col min="13066" max="13312" width="9" style="3"/>
    <col min="13313" max="13313" width="12.625" style="3" customWidth="1"/>
    <col min="13314" max="13321" width="12.5" style="3" customWidth="1"/>
    <col min="13322" max="13568" width="9" style="3"/>
    <col min="13569" max="13569" width="12.625" style="3" customWidth="1"/>
    <col min="13570" max="13577" width="12.5" style="3" customWidth="1"/>
    <col min="13578" max="13824" width="9" style="3"/>
    <col min="13825" max="13825" width="12.625" style="3" customWidth="1"/>
    <col min="13826" max="13833" width="12.5" style="3" customWidth="1"/>
    <col min="13834" max="14080" width="9" style="3"/>
    <col min="14081" max="14081" width="12.625" style="3" customWidth="1"/>
    <col min="14082" max="14089" width="12.5" style="3" customWidth="1"/>
    <col min="14090" max="14336" width="9" style="3"/>
    <col min="14337" max="14337" width="12.625" style="3" customWidth="1"/>
    <col min="14338" max="14345" width="12.5" style="3" customWidth="1"/>
    <col min="14346" max="14592" width="9" style="3"/>
    <col min="14593" max="14593" width="12.625" style="3" customWidth="1"/>
    <col min="14594" max="14601" width="12.5" style="3" customWidth="1"/>
    <col min="14602" max="14848" width="9" style="3"/>
    <col min="14849" max="14849" width="12.625" style="3" customWidth="1"/>
    <col min="14850" max="14857" width="12.5" style="3" customWidth="1"/>
    <col min="14858" max="15104" width="9" style="3"/>
    <col min="15105" max="15105" width="12.625" style="3" customWidth="1"/>
    <col min="15106" max="15113" width="12.5" style="3" customWidth="1"/>
    <col min="15114" max="15360" width="9" style="3"/>
    <col min="15361" max="15361" width="12.625" style="3" customWidth="1"/>
    <col min="15362" max="15369" width="12.5" style="3" customWidth="1"/>
    <col min="15370" max="15616" width="9" style="3"/>
    <col min="15617" max="15617" width="12.625" style="3" customWidth="1"/>
    <col min="15618" max="15625" width="12.5" style="3" customWidth="1"/>
    <col min="15626" max="15872" width="9" style="3"/>
    <col min="15873" max="15873" width="12.625" style="3" customWidth="1"/>
    <col min="15874" max="15881" width="12.5" style="3" customWidth="1"/>
    <col min="15882" max="16128" width="9" style="3"/>
    <col min="16129" max="16129" width="12.625" style="3" customWidth="1"/>
    <col min="16130" max="16137" width="12.5" style="3" customWidth="1"/>
    <col min="16138" max="16384" width="9" style="3"/>
  </cols>
  <sheetData>
    <row r="1" spans="1:9" ht="24" customHeight="1">
      <c r="A1" s="900" t="s">
        <v>323</v>
      </c>
    </row>
    <row r="2" spans="1:9" ht="24" customHeight="1"/>
    <row r="3" spans="1:9" ht="24" customHeight="1"/>
    <row r="4" spans="1:9" ht="24" customHeight="1" thickBot="1">
      <c r="A4" s="901" t="s">
        <v>324</v>
      </c>
      <c r="D4" s="902"/>
    </row>
    <row r="5" spans="1:9" ht="24" customHeight="1">
      <c r="A5" s="732" t="s">
        <v>257</v>
      </c>
      <c r="B5" s="1406" t="s">
        <v>329</v>
      </c>
      <c r="C5" s="1406" t="s">
        <v>686</v>
      </c>
      <c r="D5" s="1406" t="s">
        <v>331</v>
      </c>
      <c r="E5" s="1406" t="s">
        <v>609</v>
      </c>
      <c r="F5" s="1406" t="s">
        <v>610</v>
      </c>
      <c r="G5" s="1406" t="s">
        <v>611</v>
      </c>
      <c r="H5" s="1402" t="s">
        <v>632</v>
      </c>
      <c r="I5" s="1404" t="s">
        <v>684</v>
      </c>
    </row>
    <row r="6" spans="1:9" ht="24" customHeight="1">
      <c r="A6" s="903" t="s">
        <v>304</v>
      </c>
      <c r="B6" s="1407"/>
      <c r="C6" s="1407"/>
      <c r="D6" s="1407"/>
      <c r="E6" s="1407"/>
      <c r="F6" s="1407"/>
      <c r="G6" s="1407"/>
      <c r="H6" s="1403"/>
      <c r="I6" s="1405"/>
    </row>
    <row r="7" spans="1:9" ht="24" customHeight="1">
      <c r="A7" s="904" t="s">
        <v>325</v>
      </c>
      <c r="B7" s="905">
        <v>13</v>
      </c>
      <c r="C7" s="905">
        <v>6</v>
      </c>
      <c r="D7" s="905">
        <v>9</v>
      </c>
      <c r="E7" s="906">
        <v>7</v>
      </c>
      <c r="F7" s="907">
        <v>16</v>
      </c>
      <c r="G7" s="908">
        <v>9</v>
      </c>
      <c r="H7" s="908">
        <v>11</v>
      </c>
      <c r="I7" s="909">
        <v>3</v>
      </c>
    </row>
    <row r="8" spans="1:9" ht="24" customHeight="1">
      <c r="A8" s="904" t="s">
        <v>326</v>
      </c>
      <c r="B8" s="905"/>
      <c r="C8" s="905">
        <v>1</v>
      </c>
      <c r="D8" s="905">
        <v>1</v>
      </c>
      <c r="E8" s="906">
        <v>1</v>
      </c>
      <c r="F8" s="907">
        <v>3</v>
      </c>
      <c r="G8" s="908">
        <v>1</v>
      </c>
      <c r="H8" s="908"/>
      <c r="I8" s="909">
        <v>3</v>
      </c>
    </row>
    <row r="9" spans="1:9" ht="24" customHeight="1" thickBot="1">
      <c r="A9" s="910" t="s">
        <v>327</v>
      </c>
      <c r="B9" s="911">
        <v>4</v>
      </c>
      <c r="C9" s="911">
        <v>1</v>
      </c>
      <c r="D9" s="911">
        <v>3</v>
      </c>
      <c r="E9" s="912"/>
      <c r="F9" s="913">
        <v>3</v>
      </c>
      <c r="G9" s="914">
        <v>2</v>
      </c>
      <c r="H9" s="914">
        <v>2</v>
      </c>
      <c r="I9" s="915">
        <v>1</v>
      </c>
    </row>
    <row r="10" spans="1:9" ht="24" customHeight="1">
      <c r="B10" s="916"/>
      <c r="C10" s="917"/>
      <c r="F10" s="645"/>
      <c r="G10" s="645"/>
      <c r="H10" s="645"/>
      <c r="I10" s="645"/>
    </row>
    <row r="11" spans="1:9" ht="24" customHeight="1" thickBot="1">
      <c r="A11" s="901" t="s">
        <v>328</v>
      </c>
      <c r="F11" s="645"/>
      <c r="G11" s="645"/>
      <c r="H11" s="645"/>
      <c r="I11" s="645"/>
    </row>
    <row r="12" spans="1:9" ht="24" customHeight="1">
      <c r="A12" s="732" t="s">
        <v>257</v>
      </c>
      <c r="B12" s="1406" t="s">
        <v>329</v>
      </c>
      <c r="C12" s="1406" t="s">
        <v>330</v>
      </c>
      <c r="D12" s="1406" t="s">
        <v>331</v>
      </c>
      <c r="E12" s="1406" t="s">
        <v>609</v>
      </c>
      <c r="F12" s="1408" t="s">
        <v>610</v>
      </c>
      <c r="G12" s="1410" t="s">
        <v>682</v>
      </c>
      <c r="H12" s="1412" t="s">
        <v>683</v>
      </c>
      <c r="I12" s="1414" t="s">
        <v>684</v>
      </c>
    </row>
    <row r="13" spans="1:9" ht="24" customHeight="1">
      <c r="A13" s="903" t="s">
        <v>304</v>
      </c>
      <c r="B13" s="1407"/>
      <c r="C13" s="1407"/>
      <c r="D13" s="1407"/>
      <c r="E13" s="1407"/>
      <c r="F13" s="1409"/>
      <c r="G13" s="1411"/>
      <c r="H13" s="1413"/>
      <c r="I13" s="1415"/>
    </row>
    <row r="14" spans="1:9" ht="24" customHeight="1">
      <c r="A14" s="904" t="s">
        <v>332</v>
      </c>
      <c r="B14" s="905">
        <v>7</v>
      </c>
      <c r="C14" s="905">
        <v>4</v>
      </c>
      <c r="D14" s="905">
        <v>3</v>
      </c>
      <c r="E14" s="906">
        <v>3</v>
      </c>
      <c r="F14" s="907">
        <v>11</v>
      </c>
      <c r="G14" s="908">
        <v>6</v>
      </c>
      <c r="H14" s="908">
        <v>4</v>
      </c>
      <c r="I14" s="909">
        <v>3</v>
      </c>
    </row>
    <row r="15" spans="1:9" ht="24" customHeight="1">
      <c r="A15" s="904" t="s">
        <v>333</v>
      </c>
      <c r="B15" s="905">
        <v>3</v>
      </c>
      <c r="C15" s="905">
        <v>2</v>
      </c>
      <c r="D15" s="905">
        <v>4</v>
      </c>
      <c r="E15" s="906"/>
      <c r="F15" s="907">
        <v>2</v>
      </c>
      <c r="G15" s="908">
        <v>2</v>
      </c>
      <c r="H15" s="908">
        <v>1</v>
      </c>
      <c r="I15" s="909">
        <v>2</v>
      </c>
    </row>
    <row r="16" spans="1:9" ht="24" customHeight="1">
      <c r="A16" s="904" t="s">
        <v>334</v>
      </c>
      <c r="B16" s="905"/>
      <c r="C16" s="905"/>
      <c r="D16" s="905"/>
      <c r="E16" s="906"/>
      <c r="F16" s="907"/>
      <c r="G16" s="908"/>
      <c r="H16" s="908"/>
      <c r="I16" s="909"/>
    </row>
    <row r="17" spans="1:9" ht="24" customHeight="1">
      <c r="A17" s="904" t="s">
        <v>335</v>
      </c>
      <c r="B17" s="905">
        <v>1</v>
      </c>
      <c r="C17" s="905"/>
      <c r="D17" s="905">
        <v>2</v>
      </c>
      <c r="E17" s="906"/>
      <c r="F17" s="907"/>
      <c r="G17" s="908"/>
      <c r="H17" s="908"/>
      <c r="I17" s="909"/>
    </row>
    <row r="18" spans="1:9" ht="24" customHeight="1">
      <c r="A18" s="904" t="s">
        <v>336</v>
      </c>
      <c r="B18" s="905">
        <v>6</v>
      </c>
      <c r="C18" s="905">
        <v>2</v>
      </c>
      <c r="D18" s="905">
        <v>4</v>
      </c>
      <c r="E18" s="906">
        <v>5</v>
      </c>
      <c r="F18" s="907">
        <v>9</v>
      </c>
      <c r="G18" s="908">
        <v>3</v>
      </c>
      <c r="H18" s="908">
        <v>7</v>
      </c>
      <c r="I18" s="909">
        <v>2</v>
      </c>
    </row>
    <row r="19" spans="1:9" ht="24" customHeight="1" thickBot="1">
      <c r="A19" s="910" t="s">
        <v>337</v>
      </c>
      <c r="B19" s="918"/>
      <c r="C19" s="918"/>
      <c r="D19" s="918"/>
      <c r="E19" s="919"/>
      <c r="F19" s="920"/>
      <c r="G19" s="921">
        <v>1</v>
      </c>
      <c r="H19" s="921">
        <v>1</v>
      </c>
      <c r="I19" s="922"/>
    </row>
    <row r="20" spans="1:9" ht="10.5" customHeight="1"/>
    <row r="21" spans="1:9" ht="16.5" customHeight="1">
      <c r="A21" s="641"/>
    </row>
  </sheetData>
  <mergeCells count="16">
    <mergeCell ref="H5:H6"/>
    <mergeCell ref="I5:I6"/>
    <mergeCell ref="B12:B13"/>
    <mergeCell ref="C12:C13"/>
    <mergeCell ref="D12:D13"/>
    <mergeCell ref="E12:E13"/>
    <mergeCell ref="F12:F13"/>
    <mergeCell ref="G12:G13"/>
    <mergeCell ref="H12:H13"/>
    <mergeCell ref="I12:I13"/>
    <mergeCell ref="B5:B6"/>
    <mergeCell ref="C5:C6"/>
    <mergeCell ref="D5:D6"/>
    <mergeCell ref="E5:E6"/>
    <mergeCell ref="F5:F6"/>
    <mergeCell ref="G5:G6"/>
  </mergeCells>
  <phoneticPr fontId="7"/>
  <printOptions horizontalCentered="1"/>
  <pageMargins left="0.98425196850393704" right="0.59055118110236227" top="0.98425196850393704" bottom="0.98425196850393704" header="0.51181102362204722" footer="0.51181102362204722"/>
  <pageSetup paperSize="9" scale="75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67C3D-08EC-4943-BD7F-0DAC0E0D7BDF}">
  <sheetPr>
    <tabColor rgb="FF00FFFF"/>
    <pageSetUpPr fitToPage="1"/>
  </sheetPr>
  <dimension ref="A1:CA54"/>
  <sheetViews>
    <sheetView view="pageBreakPreview" zoomScaleNormal="100" zoomScaleSheetLayoutView="100" workbookViewId="0"/>
  </sheetViews>
  <sheetFormatPr defaultRowHeight="13.5"/>
  <cols>
    <col min="1" max="44" width="1.875" style="186" customWidth="1"/>
    <col min="45" max="46" width="1.75" style="186" customWidth="1"/>
    <col min="47" max="48" width="1.875" style="186" customWidth="1"/>
    <col min="49" max="51" width="1.75" style="186" customWidth="1"/>
    <col min="52" max="256" width="9" style="186"/>
    <col min="257" max="300" width="1.875" style="186" customWidth="1"/>
    <col min="301" max="302" width="1.75" style="186" customWidth="1"/>
    <col min="303" max="304" width="1.875" style="186" customWidth="1"/>
    <col min="305" max="307" width="1.75" style="186" customWidth="1"/>
    <col min="308" max="512" width="9" style="186"/>
    <col min="513" max="556" width="1.875" style="186" customWidth="1"/>
    <col min="557" max="558" width="1.75" style="186" customWidth="1"/>
    <col min="559" max="560" width="1.875" style="186" customWidth="1"/>
    <col min="561" max="563" width="1.75" style="186" customWidth="1"/>
    <col min="564" max="768" width="9" style="186"/>
    <col min="769" max="812" width="1.875" style="186" customWidth="1"/>
    <col min="813" max="814" width="1.75" style="186" customWidth="1"/>
    <col min="815" max="816" width="1.875" style="186" customWidth="1"/>
    <col min="817" max="819" width="1.75" style="186" customWidth="1"/>
    <col min="820" max="1024" width="9" style="186"/>
    <col min="1025" max="1068" width="1.875" style="186" customWidth="1"/>
    <col min="1069" max="1070" width="1.75" style="186" customWidth="1"/>
    <col min="1071" max="1072" width="1.875" style="186" customWidth="1"/>
    <col min="1073" max="1075" width="1.75" style="186" customWidth="1"/>
    <col min="1076" max="1280" width="9" style="186"/>
    <col min="1281" max="1324" width="1.875" style="186" customWidth="1"/>
    <col min="1325" max="1326" width="1.75" style="186" customWidth="1"/>
    <col min="1327" max="1328" width="1.875" style="186" customWidth="1"/>
    <col min="1329" max="1331" width="1.75" style="186" customWidth="1"/>
    <col min="1332" max="1536" width="9" style="186"/>
    <col min="1537" max="1580" width="1.875" style="186" customWidth="1"/>
    <col min="1581" max="1582" width="1.75" style="186" customWidth="1"/>
    <col min="1583" max="1584" width="1.875" style="186" customWidth="1"/>
    <col min="1585" max="1587" width="1.75" style="186" customWidth="1"/>
    <col min="1588" max="1792" width="9" style="186"/>
    <col min="1793" max="1836" width="1.875" style="186" customWidth="1"/>
    <col min="1837" max="1838" width="1.75" style="186" customWidth="1"/>
    <col min="1839" max="1840" width="1.875" style="186" customWidth="1"/>
    <col min="1841" max="1843" width="1.75" style="186" customWidth="1"/>
    <col min="1844" max="2048" width="9" style="186"/>
    <col min="2049" max="2092" width="1.875" style="186" customWidth="1"/>
    <col min="2093" max="2094" width="1.75" style="186" customWidth="1"/>
    <col min="2095" max="2096" width="1.875" style="186" customWidth="1"/>
    <col min="2097" max="2099" width="1.75" style="186" customWidth="1"/>
    <col min="2100" max="2304" width="9" style="186"/>
    <col min="2305" max="2348" width="1.875" style="186" customWidth="1"/>
    <col min="2349" max="2350" width="1.75" style="186" customWidth="1"/>
    <col min="2351" max="2352" width="1.875" style="186" customWidth="1"/>
    <col min="2353" max="2355" width="1.75" style="186" customWidth="1"/>
    <col min="2356" max="2560" width="9" style="186"/>
    <col min="2561" max="2604" width="1.875" style="186" customWidth="1"/>
    <col min="2605" max="2606" width="1.75" style="186" customWidth="1"/>
    <col min="2607" max="2608" width="1.875" style="186" customWidth="1"/>
    <col min="2609" max="2611" width="1.75" style="186" customWidth="1"/>
    <col min="2612" max="2816" width="9" style="186"/>
    <col min="2817" max="2860" width="1.875" style="186" customWidth="1"/>
    <col min="2861" max="2862" width="1.75" style="186" customWidth="1"/>
    <col min="2863" max="2864" width="1.875" style="186" customWidth="1"/>
    <col min="2865" max="2867" width="1.75" style="186" customWidth="1"/>
    <col min="2868" max="3072" width="9" style="186"/>
    <col min="3073" max="3116" width="1.875" style="186" customWidth="1"/>
    <col min="3117" max="3118" width="1.75" style="186" customWidth="1"/>
    <col min="3119" max="3120" width="1.875" style="186" customWidth="1"/>
    <col min="3121" max="3123" width="1.75" style="186" customWidth="1"/>
    <col min="3124" max="3328" width="9" style="186"/>
    <col min="3329" max="3372" width="1.875" style="186" customWidth="1"/>
    <col min="3373" max="3374" width="1.75" style="186" customWidth="1"/>
    <col min="3375" max="3376" width="1.875" style="186" customWidth="1"/>
    <col min="3377" max="3379" width="1.75" style="186" customWidth="1"/>
    <col min="3380" max="3584" width="9" style="186"/>
    <col min="3585" max="3628" width="1.875" style="186" customWidth="1"/>
    <col min="3629" max="3630" width="1.75" style="186" customWidth="1"/>
    <col min="3631" max="3632" width="1.875" style="186" customWidth="1"/>
    <col min="3633" max="3635" width="1.75" style="186" customWidth="1"/>
    <col min="3636" max="3840" width="9" style="186"/>
    <col min="3841" max="3884" width="1.875" style="186" customWidth="1"/>
    <col min="3885" max="3886" width="1.75" style="186" customWidth="1"/>
    <col min="3887" max="3888" width="1.875" style="186" customWidth="1"/>
    <col min="3889" max="3891" width="1.75" style="186" customWidth="1"/>
    <col min="3892" max="4096" width="9" style="186"/>
    <col min="4097" max="4140" width="1.875" style="186" customWidth="1"/>
    <col min="4141" max="4142" width="1.75" style="186" customWidth="1"/>
    <col min="4143" max="4144" width="1.875" style="186" customWidth="1"/>
    <col min="4145" max="4147" width="1.75" style="186" customWidth="1"/>
    <col min="4148" max="4352" width="9" style="186"/>
    <col min="4353" max="4396" width="1.875" style="186" customWidth="1"/>
    <col min="4397" max="4398" width="1.75" style="186" customWidth="1"/>
    <col min="4399" max="4400" width="1.875" style="186" customWidth="1"/>
    <col min="4401" max="4403" width="1.75" style="186" customWidth="1"/>
    <col min="4404" max="4608" width="9" style="186"/>
    <col min="4609" max="4652" width="1.875" style="186" customWidth="1"/>
    <col min="4653" max="4654" width="1.75" style="186" customWidth="1"/>
    <col min="4655" max="4656" width="1.875" style="186" customWidth="1"/>
    <col min="4657" max="4659" width="1.75" style="186" customWidth="1"/>
    <col min="4660" max="4864" width="9" style="186"/>
    <col min="4865" max="4908" width="1.875" style="186" customWidth="1"/>
    <col min="4909" max="4910" width="1.75" style="186" customWidth="1"/>
    <col min="4911" max="4912" width="1.875" style="186" customWidth="1"/>
    <col min="4913" max="4915" width="1.75" style="186" customWidth="1"/>
    <col min="4916" max="5120" width="9" style="186"/>
    <col min="5121" max="5164" width="1.875" style="186" customWidth="1"/>
    <col min="5165" max="5166" width="1.75" style="186" customWidth="1"/>
    <col min="5167" max="5168" width="1.875" style="186" customWidth="1"/>
    <col min="5169" max="5171" width="1.75" style="186" customWidth="1"/>
    <col min="5172" max="5376" width="9" style="186"/>
    <col min="5377" max="5420" width="1.875" style="186" customWidth="1"/>
    <col min="5421" max="5422" width="1.75" style="186" customWidth="1"/>
    <col min="5423" max="5424" width="1.875" style="186" customWidth="1"/>
    <col min="5425" max="5427" width="1.75" style="186" customWidth="1"/>
    <col min="5428" max="5632" width="9" style="186"/>
    <col min="5633" max="5676" width="1.875" style="186" customWidth="1"/>
    <col min="5677" max="5678" width="1.75" style="186" customWidth="1"/>
    <col min="5679" max="5680" width="1.875" style="186" customWidth="1"/>
    <col min="5681" max="5683" width="1.75" style="186" customWidth="1"/>
    <col min="5684" max="5888" width="9" style="186"/>
    <col min="5889" max="5932" width="1.875" style="186" customWidth="1"/>
    <col min="5933" max="5934" width="1.75" style="186" customWidth="1"/>
    <col min="5935" max="5936" width="1.875" style="186" customWidth="1"/>
    <col min="5937" max="5939" width="1.75" style="186" customWidth="1"/>
    <col min="5940" max="6144" width="9" style="186"/>
    <col min="6145" max="6188" width="1.875" style="186" customWidth="1"/>
    <col min="6189" max="6190" width="1.75" style="186" customWidth="1"/>
    <col min="6191" max="6192" width="1.875" style="186" customWidth="1"/>
    <col min="6193" max="6195" width="1.75" style="186" customWidth="1"/>
    <col min="6196" max="6400" width="9" style="186"/>
    <col min="6401" max="6444" width="1.875" style="186" customWidth="1"/>
    <col min="6445" max="6446" width="1.75" style="186" customWidth="1"/>
    <col min="6447" max="6448" width="1.875" style="186" customWidth="1"/>
    <col min="6449" max="6451" width="1.75" style="186" customWidth="1"/>
    <col min="6452" max="6656" width="9" style="186"/>
    <col min="6657" max="6700" width="1.875" style="186" customWidth="1"/>
    <col min="6701" max="6702" width="1.75" style="186" customWidth="1"/>
    <col min="6703" max="6704" width="1.875" style="186" customWidth="1"/>
    <col min="6705" max="6707" width="1.75" style="186" customWidth="1"/>
    <col min="6708" max="6912" width="9" style="186"/>
    <col min="6913" max="6956" width="1.875" style="186" customWidth="1"/>
    <col min="6957" max="6958" width="1.75" style="186" customWidth="1"/>
    <col min="6959" max="6960" width="1.875" style="186" customWidth="1"/>
    <col min="6961" max="6963" width="1.75" style="186" customWidth="1"/>
    <col min="6964" max="7168" width="9" style="186"/>
    <col min="7169" max="7212" width="1.875" style="186" customWidth="1"/>
    <col min="7213" max="7214" width="1.75" style="186" customWidth="1"/>
    <col min="7215" max="7216" width="1.875" style="186" customWidth="1"/>
    <col min="7217" max="7219" width="1.75" style="186" customWidth="1"/>
    <col min="7220" max="7424" width="9" style="186"/>
    <col min="7425" max="7468" width="1.875" style="186" customWidth="1"/>
    <col min="7469" max="7470" width="1.75" style="186" customWidth="1"/>
    <col min="7471" max="7472" width="1.875" style="186" customWidth="1"/>
    <col min="7473" max="7475" width="1.75" style="186" customWidth="1"/>
    <col min="7476" max="7680" width="9" style="186"/>
    <col min="7681" max="7724" width="1.875" style="186" customWidth="1"/>
    <col min="7725" max="7726" width="1.75" style="186" customWidth="1"/>
    <col min="7727" max="7728" width="1.875" style="186" customWidth="1"/>
    <col min="7729" max="7731" width="1.75" style="186" customWidth="1"/>
    <col min="7732" max="7936" width="9" style="186"/>
    <col min="7937" max="7980" width="1.875" style="186" customWidth="1"/>
    <col min="7981" max="7982" width="1.75" style="186" customWidth="1"/>
    <col min="7983" max="7984" width="1.875" style="186" customWidth="1"/>
    <col min="7985" max="7987" width="1.75" style="186" customWidth="1"/>
    <col min="7988" max="8192" width="9" style="186"/>
    <col min="8193" max="8236" width="1.875" style="186" customWidth="1"/>
    <col min="8237" max="8238" width="1.75" style="186" customWidth="1"/>
    <col min="8239" max="8240" width="1.875" style="186" customWidth="1"/>
    <col min="8241" max="8243" width="1.75" style="186" customWidth="1"/>
    <col min="8244" max="8448" width="9" style="186"/>
    <col min="8449" max="8492" width="1.875" style="186" customWidth="1"/>
    <col min="8493" max="8494" width="1.75" style="186" customWidth="1"/>
    <col min="8495" max="8496" width="1.875" style="186" customWidth="1"/>
    <col min="8497" max="8499" width="1.75" style="186" customWidth="1"/>
    <col min="8500" max="8704" width="9" style="186"/>
    <col min="8705" max="8748" width="1.875" style="186" customWidth="1"/>
    <col min="8749" max="8750" width="1.75" style="186" customWidth="1"/>
    <col min="8751" max="8752" width="1.875" style="186" customWidth="1"/>
    <col min="8753" max="8755" width="1.75" style="186" customWidth="1"/>
    <col min="8756" max="8960" width="9" style="186"/>
    <col min="8961" max="9004" width="1.875" style="186" customWidth="1"/>
    <col min="9005" max="9006" width="1.75" style="186" customWidth="1"/>
    <col min="9007" max="9008" width="1.875" style="186" customWidth="1"/>
    <col min="9009" max="9011" width="1.75" style="186" customWidth="1"/>
    <col min="9012" max="9216" width="9" style="186"/>
    <col min="9217" max="9260" width="1.875" style="186" customWidth="1"/>
    <col min="9261" max="9262" width="1.75" style="186" customWidth="1"/>
    <col min="9263" max="9264" width="1.875" style="186" customWidth="1"/>
    <col min="9265" max="9267" width="1.75" style="186" customWidth="1"/>
    <col min="9268" max="9472" width="9" style="186"/>
    <col min="9473" max="9516" width="1.875" style="186" customWidth="1"/>
    <col min="9517" max="9518" width="1.75" style="186" customWidth="1"/>
    <col min="9519" max="9520" width="1.875" style="186" customWidth="1"/>
    <col min="9521" max="9523" width="1.75" style="186" customWidth="1"/>
    <col min="9524" max="9728" width="9" style="186"/>
    <col min="9729" max="9772" width="1.875" style="186" customWidth="1"/>
    <col min="9773" max="9774" width="1.75" style="186" customWidth="1"/>
    <col min="9775" max="9776" width="1.875" style="186" customWidth="1"/>
    <col min="9777" max="9779" width="1.75" style="186" customWidth="1"/>
    <col min="9780" max="9984" width="9" style="186"/>
    <col min="9985" max="10028" width="1.875" style="186" customWidth="1"/>
    <col min="10029" max="10030" width="1.75" style="186" customWidth="1"/>
    <col min="10031" max="10032" width="1.875" style="186" customWidth="1"/>
    <col min="10033" max="10035" width="1.75" style="186" customWidth="1"/>
    <col min="10036" max="10240" width="9" style="186"/>
    <col min="10241" max="10284" width="1.875" style="186" customWidth="1"/>
    <col min="10285" max="10286" width="1.75" style="186" customWidth="1"/>
    <col min="10287" max="10288" width="1.875" style="186" customWidth="1"/>
    <col min="10289" max="10291" width="1.75" style="186" customWidth="1"/>
    <col min="10292" max="10496" width="9" style="186"/>
    <col min="10497" max="10540" width="1.875" style="186" customWidth="1"/>
    <col min="10541" max="10542" width="1.75" style="186" customWidth="1"/>
    <col min="10543" max="10544" width="1.875" style="186" customWidth="1"/>
    <col min="10545" max="10547" width="1.75" style="186" customWidth="1"/>
    <col min="10548" max="10752" width="9" style="186"/>
    <col min="10753" max="10796" width="1.875" style="186" customWidth="1"/>
    <col min="10797" max="10798" width="1.75" style="186" customWidth="1"/>
    <col min="10799" max="10800" width="1.875" style="186" customWidth="1"/>
    <col min="10801" max="10803" width="1.75" style="186" customWidth="1"/>
    <col min="10804" max="11008" width="9" style="186"/>
    <col min="11009" max="11052" width="1.875" style="186" customWidth="1"/>
    <col min="11053" max="11054" width="1.75" style="186" customWidth="1"/>
    <col min="11055" max="11056" width="1.875" style="186" customWidth="1"/>
    <col min="11057" max="11059" width="1.75" style="186" customWidth="1"/>
    <col min="11060" max="11264" width="9" style="186"/>
    <col min="11265" max="11308" width="1.875" style="186" customWidth="1"/>
    <col min="11309" max="11310" width="1.75" style="186" customWidth="1"/>
    <col min="11311" max="11312" width="1.875" style="186" customWidth="1"/>
    <col min="11313" max="11315" width="1.75" style="186" customWidth="1"/>
    <col min="11316" max="11520" width="9" style="186"/>
    <col min="11521" max="11564" width="1.875" style="186" customWidth="1"/>
    <col min="11565" max="11566" width="1.75" style="186" customWidth="1"/>
    <col min="11567" max="11568" width="1.875" style="186" customWidth="1"/>
    <col min="11569" max="11571" width="1.75" style="186" customWidth="1"/>
    <col min="11572" max="11776" width="9" style="186"/>
    <col min="11777" max="11820" width="1.875" style="186" customWidth="1"/>
    <col min="11821" max="11822" width="1.75" style="186" customWidth="1"/>
    <col min="11823" max="11824" width="1.875" style="186" customWidth="1"/>
    <col min="11825" max="11827" width="1.75" style="186" customWidth="1"/>
    <col min="11828" max="12032" width="9" style="186"/>
    <col min="12033" max="12076" width="1.875" style="186" customWidth="1"/>
    <col min="12077" max="12078" width="1.75" style="186" customWidth="1"/>
    <col min="12079" max="12080" width="1.875" style="186" customWidth="1"/>
    <col min="12081" max="12083" width="1.75" style="186" customWidth="1"/>
    <col min="12084" max="12288" width="9" style="186"/>
    <col min="12289" max="12332" width="1.875" style="186" customWidth="1"/>
    <col min="12333" max="12334" width="1.75" style="186" customWidth="1"/>
    <col min="12335" max="12336" width="1.875" style="186" customWidth="1"/>
    <col min="12337" max="12339" width="1.75" style="186" customWidth="1"/>
    <col min="12340" max="12544" width="9" style="186"/>
    <col min="12545" max="12588" width="1.875" style="186" customWidth="1"/>
    <col min="12589" max="12590" width="1.75" style="186" customWidth="1"/>
    <col min="12591" max="12592" width="1.875" style="186" customWidth="1"/>
    <col min="12593" max="12595" width="1.75" style="186" customWidth="1"/>
    <col min="12596" max="12800" width="9" style="186"/>
    <col min="12801" max="12844" width="1.875" style="186" customWidth="1"/>
    <col min="12845" max="12846" width="1.75" style="186" customWidth="1"/>
    <col min="12847" max="12848" width="1.875" style="186" customWidth="1"/>
    <col min="12849" max="12851" width="1.75" style="186" customWidth="1"/>
    <col min="12852" max="13056" width="9" style="186"/>
    <col min="13057" max="13100" width="1.875" style="186" customWidth="1"/>
    <col min="13101" max="13102" width="1.75" style="186" customWidth="1"/>
    <col min="13103" max="13104" width="1.875" style="186" customWidth="1"/>
    <col min="13105" max="13107" width="1.75" style="186" customWidth="1"/>
    <col min="13108" max="13312" width="9" style="186"/>
    <col min="13313" max="13356" width="1.875" style="186" customWidth="1"/>
    <col min="13357" max="13358" width="1.75" style="186" customWidth="1"/>
    <col min="13359" max="13360" width="1.875" style="186" customWidth="1"/>
    <col min="13361" max="13363" width="1.75" style="186" customWidth="1"/>
    <col min="13364" max="13568" width="9" style="186"/>
    <col min="13569" max="13612" width="1.875" style="186" customWidth="1"/>
    <col min="13613" max="13614" width="1.75" style="186" customWidth="1"/>
    <col min="13615" max="13616" width="1.875" style="186" customWidth="1"/>
    <col min="13617" max="13619" width="1.75" style="186" customWidth="1"/>
    <col min="13620" max="13824" width="9" style="186"/>
    <col min="13825" max="13868" width="1.875" style="186" customWidth="1"/>
    <col min="13869" max="13870" width="1.75" style="186" customWidth="1"/>
    <col min="13871" max="13872" width="1.875" style="186" customWidth="1"/>
    <col min="13873" max="13875" width="1.75" style="186" customWidth="1"/>
    <col min="13876" max="14080" width="9" style="186"/>
    <col min="14081" max="14124" width="1.875" style="186" customWidth="1"/>
    <col min="14125" max="14126" width="1.75" style="186" customWidth="1"/>
    <col min="14127" max="14128" width="1.875" style="186" customWidth="1"/>
    <col min="14129" max="14131" width="1.75" style="186" customWidth="1"/>
    <col min="14132" max="14336" width="9" style="186"/>
    <col min="14337" max="14380" width="1.875" style="186" customWidth="1"/>
    <col min="14381" max="14382" width="1.75" style="186" customWidth="1"/>
    <col min="14383" max="14384" width="1.875" style="186" customWidth="1"/>
    <col min="14385" max="14387" width="1.75" style="186" customWidth="1"/>
    <col min="14388" max="14592" width="9" style="186"/>
    <col min="14593" max="14636" width="1.875" style="186" customWidth="1"/>
    <col min="14637" max="14638" width="1.75" style="186" customWidth="1"/>
    <col min="14639" max="14640" width="1.875" style="186" customWidth="1"/>
    <col min="14641" max="14643" width="1.75" style="186" customWidth="1"/>
    <col min="14644" max="14848" width="9" style="186"/>
    <col min="14849" max="14892" width="1.875" style="186" customWidth="1"/>
    <col min="14893" max="14894" width="1.75" style="186" customWidth="1"/>
    <col min="14895" max="14896" width="1.875" style="186" customWidth="1"/>
    <col min="14897" max="14899" width="1.75" style="186" customWidth="1"/>
    <col min="14900" max="15104" width="9" style="186"/>
    <col min="15105" max="15148" width="1.875" style="186" customWidth="1"/>
    <col min="15149" max="15150" width="1.75" style="186" customWidth="1"/>
    <col min="15151" max="15152" width="1.875" style="186" customWidth="1"/>
    <col min="15153" max="15155" width="1.75" style="186" customWidth="1"/>
    <col min="15156" max="15360" width="9" style="186"/>
    <col min="15361" max="15404" width="1.875" style="186" customWidth="1"/>
    <col min="15405" max="15406" width="1.75" style="186" customWidth="1"/>
    <col min="15407" max="15408" width="1.875" style="186" customWidth="1"/>
    <col min="15409" max="15411" width="1.75" style="186" customWidth="1"/>
    <col min="15412" max="15616" width="9" style="186"/>
    <col min="15617" max="15660" width="1.875" style="186" customWidth="1"/>
    <col min="15661" max="15662" width="1.75" style="186" customWidth="1"/>
    <col min="15663" max="15664" width="1.875" style="186" customWidth="1"/>
    <col min="15665" max="15667" width="1.75" style="186" customWidth="1"/>
    <col min="15668" max="15872" width="9" style="186"/>
    <col min="15873" max="15916" width="1.875" style="186" customWidth="1"/>
    <col min="15917" max="15918" width="1.75" style="186" customWidth="1"/>
    <col min="15919" max="15920" width="1.875" style="186" customWidth="1"/>
    <col min="15921" max="15923" width="1.75" style="186" customWidth="1"/>
    <col min="15924" max="16128" width="9" style="186"/>
    <col min="16129" max="16172" width="1.875" style="186" customWidth="1"/>
    <col min="16173" max="16174" width="1.75" style="186" customWidth="1"/>
    <col min="16175" max="16176" width="1.875" style="186" customWidth="1"/>
    <col min="16177" max="16179" width="1.75" style="186" customWidth="1"/>
    <col min="16180" max="16384" width="9" style="186"/>
  </cols>
  <sheetData>
    <row r="1" spans="1:79" ht="17.25">
      <c r="A1" s="184" t="s">
        <v>580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  <c r="AU1" s="185"/>
      <c r="AV1" s="185"/>
      <c r="AW1" s="185"/>
      <c r="AX1" s="185"/>
    </row>
    <row r="2" spans="1:79" ht="9.6" customHeight="1">
      <c r="A2" s="184"/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  <c r="AU2" s="185"/>
      <c r="AV2" s="185"/>
      <c r="AW2" s="185"/>
      <c r="AX2" s="185"/>
    </row>
    <row r="3" spans="1:79" s="185" customFormat="1" ht="14.25">
      <c r="A3" s="187" t="s">
        <v>581</v>
      </c>
    </row>
    <row r="4" spans="1:79">
      <c r="AT4" s="188" t="s">
        <v>582</v>
      </c>
      <c r="AU4" s="189"/>
    </row>
    <row r="5" spans="1:79" s="189" customFormat="1" ht="18" customHeight="1">
      <c r="A5" s="190" t="s">
        <v>160</v>
      </c>
      <c r="B5" s="191"/>
      <c r="C5" s="192"/>
      <c r="D5" s="193" t="s">
        <v>359</v>
      </c>
      <c r="E5" s="192"/>
      <c r="F5" s="194"/>
      <c r="G5" s="1053" t="s">
        <v>538</v>
      </c>
      <c r="H5" s="1054"/>
      <c r="I5" s="1054"/>
      <c r="J5" s="1054"/>
      <c r="K5" s="1054"/>
      <c r="L5" s="1054"/>
      <c r="M5" s="1054"/>
      <c r="N5" s="1054"/>
      <c r="O5" s="1055"/>
      <c r="P5" s="1053" t="s">
        <v>555</v>
      </c>
      <c r="Q5" s="1054"/>
      <c r="R5" s="1054"/>
      <c r="S5" s="1054"/>
      <c r="T5" s="1054"/>
      <c r="U5" s="1054"/>
      <c r="V5" s="1054"/>
      <c r="W5" s="1054"/>
      <c r="X5" s="1055"/>
      <c r="Y5" s="1053" t="s">
        <v>583</v>
      </c>
      <c r="Z5" s="1054"/>
      <c r="AA5" s="1054"/>
      <c r="AB5" s="1054"/>
      <c r="AC5" s="1054"/>
      <c r="AD5" s="1054"/>
      <c r="AE5" s="1054"/>
      <c r="AF5" s="1054"/>
      <c r="AG5" s="1055"/>
      <c r="AH5" s="1053" t="s">
        <v>614</v>
      </c>
      <c r="AI5" s="1054"/>
      <c r="AJ5" s="1054"/>
      <c r="AK5" s="1054"/>
      <c r="AL5" s="1054"/>
      <c r="AM5" s="1054"/>
      <c r="AN5" s="1054"/>
      <c r="AO5" s="1054"/>
      <c r="AP5" s="1055"/>
      <c r="AQ5" s="1084" t="s">
        <v>633</v>
      </c>
      <c r="AR5" s="1054"/>
      <c r="AS5" s="1054"/>
      <c r="AT5" s="1054"/>
      <c r="AU5" s="1054"/>
      <c r="AV5" s="1054"/>
      <c r="AW5" s="1054"/>
      <c r="AX5" s="1054"/>
      <c r="AY5" s="1055"/>
    </row>
    <row r="6" spans="1:79" s="196" customFormat="1" ht="18" customHeight="1">
      <c r="A6" s="1085" t="s">
        <v>360</v>
      </c>
      <c r="B6" s="1086"/>
      <c r="C6" s="1086"/>
      <c r="D6" s="1086"/>
      <c r="E6" s="1086"/>
      <c r="F6" s="1087"/>
      <c r="G6" s="1050">
        <v>23438</v>
      </c>
      <c r="H6" s="1051"/>
      <c r="I6" s="1051"/>
      <c r="J6" s="1051"/>
      <c r="K6" s="1051"/>
      <c r="L6" s="1051"/>
      <c r="M6" s="1051"/>
      <c r="N6" s="1051"/>
      <c r="O6" s="1052"/>
      <c r="P6" s="1050">
        <v>22835</v>
      </c>
      <c r="Q6" s="1051"/>
      <c r="R6" s="1051"/>
      <c r="S6" s="1051"/>
      <c r="T6" s="1051"/>
      <c r="U6" s="1051"/>
      <c r="V6" s="1051"/>
      <c r="W6" s="1051"/>
      <c r="X6" s="1052"/>
      <c r="Y6" s="1088">
        <v>26802</v>
      </c>
      <c r="Z6" s="1089"/>
      <c r="AA6" s="1089"/>
      <c r="AB6" s="1089"/>
      <c r="AC6" s="1089"/>
      <c r="AD6" s="1089"/>
      <c r="AE6" s="1089"/>
      <c r="AF6" s="1089"/>
      <c r="AG6" s="1090"/>
      <c r="AH6" s="1091">
        <v>31192</v>
      </c>
      <c r="AI6" s="1092"/>
      <c r="AJ6" s="1092"/>
      <c r="AK6" s="1092"/>
      <c r="AL6" s="1092"/>
      <c r="AM6" s="1092"/>
      <c r="AN6" s="1092"/>
      <c r="AO6" s="1092"/>
      <c r="AP6" s="1093"/>
      <c r="AQ6" s="1081" t="s">
        <v>613</v>
      </c>
      <c r="AR6" s="1082"/>
      <c r="AS6" s="1082"/>
      <c r="AT6" s="1082"/>
      <c r="AU6" s="1082"/>
      <c r="AV6" s="1082"/>
      <c r="AW6" s="1082"/>
      <c r="AX6" s="1082"/>
      <c r="AY6" s="1083"/>
      <c r="AZ6" s="195"/>
      <c r="BA6" s="195"/>
      <c r="BB6" s="195"/>
      <c r="BC6" s="195"/>
      <c r="BD6" s="195"/>
      <c r="BE6" s="195"/>
      <c r="BF6" s="195"/>
      <c r="BG6" s="195"/>
      <c r="BH6" s="195"/>
      <c r="BI6" s="195"/>
      <c r="BJ6" s="195"/>
      <c r="BK6" s="195"/>
      <c r="BL6" s="195"/>
      <c r="BM6" s="195"/>
      <c r="BN6" s="195"/>
      <c r="BO6" s="195"/>
      <c r="BP6" s="195"/>
      <c r="BQ6" s="195"/>
      <c r="BR6" s="195"/>
    </row>
    <row r="7" spans="1:79" s="189" customFormat="1" ht="18" customHeight="1">
      <c r="A7" s="1039" t="s">
        <v>361</v>
      </c>
      <c r="B7" s="1040"/>
      <c r="C7" s="1040"/>
      <c r="D7" s="1040"/>
      <c r="E7" s="1040"/>
      <c r="F7" s="1041"/>
      <c r="G7" s="1045">
        <v>16879</v>
      </c>
      <c r="H7" s="1046"/>
      <c r="I7" s="1046"/>
      <c r="J7" s="1046"/>
      <c r="K7" s="1046"/>
      <c r="L7" s="1046"/>
      <c r="M7" s="1046"/>
      <c r="N7" s="1046"/>
      <c r="O7" s="1047"/>
      <c r="P7" s="1045">
        <v>15601</v>
      </c>
      <c r="Q7" s="1046"/>
      <c r="R7" s="1046"/>
      <c r="S7" s="1046"/>
      <c r="T7" s="1046"/>
      <c r="U7" s="1046"/>
      <c r="V7" s="1046"/>
      <c r="W7" s="1046"/>
      <c r="X7" s="1047"/>
      <c r="Y7" s="1045">
        <v>18333</v>
      </c>
      <c r="Z7" s="1046"/>
      <c r="AA7" s="1046"/>
      <c r="AB7" s="1046"/>
      <c r="AC7" s="1046"/>
      <c r="AD7" s="1046"/>
      <c r="AE7" s="1046"/>
      <c r="AF7" s="1046"/>
      <c r="AG7" s="1047"/>
      <c r="AH7" s="1081">
        <v>23438</v>
      </c>
      <c r="AI7" s="1082"/>
      <c r="AJ7" s="1082"/>
      <c r="AK7" s="1082"/>
      <c r="AL7" s="1082"/>
      <c r="AM7" s="1082"/>
      <c r="AN7" s="1082"/>
      <c r="AO7" s="1082"/>
      <c r="AP7" s="1083"/>
      <c r="AQ7" s="1081">
        <v>26441</v>
      </c>
      <c r="AR7" s="1082"/>
      <c r="AS7" s="1082"/>
      <c r="AT7" s="1082"/>
      <c r="AU7" s="1082"/>
      <c r="AV7" s="1082"/>
      <c r="AW7" s="1082"/>
      <c r="AX7" s="1082"/>
      <c r="AY7" s="1083"/>
      <c r="AZ7" s="197"/>
      <c r="BA7" s="197"/>
      <c r="BB7" s="197"/>
      <c r="BC7" s="197"/>
      <c r="BD7" s="197"/>
      <c r="BE7" s="197"/>
      <c r="BF7" s="197"/>
      <c r="BG7" s="197"/>
      <c r="BH7" s="197"/>
      <c r="BI7" s="197"/>
      <c r="BJ7" s="197"/>
      <c r="BK7" s="197"/>
      <c r="BL7" s="197"/>
      <c r="BM7" s="197"/>
      <c r="BN7" s="197"/>
      <c r="BO7" s="197"/>
      <c r="BP7" s="197"/>
      <c r="BQ7" s="197"/>
      <c r="BR7" s="197"/>
    </row>
    <row r="8" spans="1:79" s="189" customFormat="1" ht="18" customHeight="1">
      <c r="A8" s="1039" t="s">
        <v>362</v>
      </c>
      <c r="B8" s="1040"/>
      <c r="C8" s="1040"/>
      <c r="D8" s="1040"/>
      <c r="E8" s="1040"/>
      <c r="F8" s="1041"/>
      <c r="G8" s="1081">
        <v>39448</v>
      </c>
      <c r="H8" s="1082"/>
      <c r="I8" s="1082"/>
      <c r="J8" s="1082"/>
      <c r="K8" s="1082"/>
      <c r="L8" s="1082"/>
      <c r="M8" s="1082"/>
      <c r="N8" s="1082"/>
      <c r="O8" s="1083"/>
      <c r="P8" s="1045">
        <v>44946</v>
      </c>
      <c r="Q8" s="1046"/>
      <c r="R8" s="1046"/>
      <c r="S8" s="1046"/>
      <c r="T8" s="1046"/>
      <c r="U8" s="1046"/>
      <c r="V8" s="1046"/>
      <c r="W8" s="1046"/>
      <c r="X8" s="1047"/>
      <c r="Y8" s="1045">
        <v>57238</v>
      </c>
      <c r="Z8" s="1046"/>
      <c r="AA8" s="1046"/>
      <c r="AB8" s="1046"/>
      <c r="AC8" s="1046"/>
      <c r="AD8" s="1046"/>
      <c r="AE8" s="1046"/>
      <c r="AF8" s="1046"/>
      <c r="AG8" s="1047"/>
      <c r="AH8" s="1081">
        <v>68236</v>
      </c>
      <c r="AI8" s="1082"/>
      <c r="AJ8" s="1082"/>
      <c r="AK8" s="1082"/>
      <c r="AL8" s="1082"/>
      <c r="AM8" s="1082"/>
      <c r="AN8" s="1082"/>
      <c r="AO8" s="1082"/>
      <c r="AP8" s="1083"/>
      <c r="AQ8" s="1081">
        <v>70510</v>
      </c>
      <c r="AR8" s="1082"/>
      <c r="AS8" s="1082"/>
      <c r="AT8" s="1082"/>
      <c r="AU8" s="1082"/>
      <c r="AV8" s="1082"/>
      <c r="AW8" s="1082"/>
      <c r="AX8" s="1082"/>
      <c r="AY8" s="1083"/>
      <c r="BA8" s="197"/>
      <c r="BB8" s="197"/>
      <c r="BC8" s="197"/>
      <c r="BD8" s="197"/>
      <c r="BE8" s="197"/>
      <c r="BF8" s="197"/>
      <c r="BG8" s="197"/>
      <c r="BH8" s="197"/>
      <c r="BI8" s="197"/>
      <c r="BJ8" s="197"/>
      <c r="BK8" s="197"/>
      <c r="BL8" s="197"/>
      <c r="BM8" s="197"/>
      <c r="BN8" s="197"/>
      <c r="BO8" s="197"/>
      <c r="BP8" s="197"/>
      <c r="BQ8" s="197"/>
      <c r="BR8" s="197"/>
      <c r="BS8" s="197"/>
      <c r="BT8" s="197"/>
      <c r="BU8" s="197"/>
      <c r="BV8" s="197"/>
      <c r="BW8" s="197"/>
      <c r="BX8" s="197"/>
      <c r="BY8" s="197"/>
      <c r="BZ8" s="197"/>
      <c r="CA8" s="197"/>
    </row>
    <row r="9" spans="1:79" s="189" customFormat="1" ht="18" customHeight="1">
      <c r="A9" s="1039" t="s">
        <v>363</v>
      </c>
      <c r="B9" s="1040"/>
      <c r="C9" s="1040"/>
      <c r="D9" s="1040"/>
      <c r="E9" s="1040"/>
      <c r="F9" s="1041"/>
      <c r="G9" s="1076">
        <v>18360</v>
      </c>
      <c r="H9" s="1077"/>
      <c r="I9" s="1077"/>
      <c r="J9" s="1077"/>
      <c r="K9" s="1077"/>
      <c r="L9" s="1077"/>
      <c r="M9" s="1077"/>
      <c r="N9" s="1077"/>
      <c r="O9" s="1078"/>
      <c r="P9" s="1042">
        <v>18738</v>
      </c>
      <c r="Q9" s="1043"/>
      <c r="R9" s="1043"/>
      <c r="S9" s="1043"/>
      <c r="T9" s="1043"/>
      <c r="U9" s="1043"/>
      <c r="V9" s="1043"/>
      <c r="W9" s="1043"/>
      <c r="X9" s="1044"/>
      <c r="Y9" s="1042">
        <v>25178</v>
      </c>
      <c r="Z9" s="1043"/>
      <c r="AA9" s="1043"/>
      <c r="AB9" s="1043"/>
      <c r="AC9" s="1043"/>
      <c r="AD9" s="1043"/>
      <c r="AE9" s="1043"/>
      <c r="AF9" s="1043"/>
      <c r="AG9" s="1044"/>
      <c r="AH9" s="1076">
        <v>28354</v>
      </c>
      <c r="AI9" s="1077"/>
      <c r="AJ9" s="1077"/>
      <c r="AK9" s="1077"/>
      <c r="AL9" s="1077"/>
      <c r="AM9" s="1077"/>
      <c r="AN9" s="1077"/>
      <c r="AO9" s="1077"/>
      <c r="AP9" s="1078"/>
      <c r="AQ9" s="1076">
        <v>30807</v>
      </c>
      <c r="AR9" s="1077"/>
      <c r="AS9" s="1077"/>
      <c r="AT9" s="1077"/>
      <c r="AU9" s="1079"/>
      <c r="AV9" s="1079"/>
      <c r="AW9" s="1079"/>
      <c r="AX9" s="1079"/>
      <c r="AY9" s="1080"/>
      <c r="AZ9" s="197"/>
      <c r="BA9" s="197"/>
      <c r="BB9" s="197"/>
      <c r="BC9" s="197"/>
      <c r="BD9" s="197"/>
      <c r="BE9" s="197"/>
      <c r="BF9" s="197"/>
      <c r="BG9" s="197"/>
      <c r="BH9" s="197"/>
      <c r="BI9" s="197"/>
      <c r="BJ9" s="197"/>
      <c r="BK9" s="197"/>
      <c r="BL9" s="197"/>
      <c r="BM9" s="197"/>
      <c r="BN9" s="197"/>
      <c r="BO9" s="197"/>
      <c r="BP9" s="197"/>
      <c r="BQ9" s="197"/>
      <c r="BR9" s="197"/>
      <c r="BS9" s="197"/>
      <c r="BT9" s="197"/>
      <c r="BU9" s="197"/>
      <c r="BV9" s="197"/>
      <c r="BW9" s="197"/>
      <c r="BX9" s="197"/>
      <c r="BY9" s="197"/>
      <c r="BZ9" s="197"/>
      <c r="CA9" s="197"/>
    </row>
    <row r="10" spans="1:79" s="189" customFormat="1" ht="18" customHeight="1">
      <c r="A10" s="1039" t="s">
        <v>364</v>
      </c>
      <c r="B10" s="1040"/>
      <c r="C10" s="1040"/>
      <c r="D10" s="1040"/>
      <c r="E10" s="1040"/>
      <c r="F10" s="1041"/>
      <c r="G10" s="1045">
        <v>30173</v>
      </c>
      <c r="H10" s="1046"/>
      <c r="I10" s="1046"/>
      <c r="J10" s="1046"/>
      <c r="K10" s="1046"/>
      <c r="L10" s="1046"/>
      <c r="M10" s="1046"/>
      <c r="N10" s="1046"/>
      <c r="O10" s="1047"/>
      <c r="P10" s="1045">
        <v>29672</v>
      </c>
      <c r="Q10" s="1046"/>
      <c r="R10" s="1046"/>
      <c r="S10" s="1046"/>
      <c r="T10" s="1046"/>
      <c r="U10" s="1046"/>
      <c r="V10" s="1046"/>
      <c r="W10" s="1046"/>
      <c r="X10" s="1047"/>
      <c r="Y10" s="1042">
        <v>34566</v>
      </c>
      <c r="Z10" s="1043"/>
      <c r="AA10" s="1043"/>
      <c r="AB10" s="1043"/>
      <c r="AC10" s="1043"/>
      <c r="AD10" s="1043"/>
      <c r="AE10" s="1043"/>
      <c r="AF10" s="1043"/>
      <c r="AG10" s="1044"/>
      <c r="AH10" s="1076">
        <v>38203</v>
      </c>
      <c r="AI10" s="1077"/>
      <c r="AJ10" s="1077"/>
      <c r="AK10" s="1077"/>
      <c r="AL10" s="1077"/>
      <c r="AM10" s="1077"/>
      <c r="AN10" s="1077"/>
      <c r="AO10" s="1077"/>
      <c r="AP10" s="1078"/>
      <c r="AQ10" s="1076">
        <v>40850</v>
      </c>
      <c r="AR10" s="1077"/>
      <c r="AS10" s="1077"/>
      <c r="AT10" s="1077"/>
      <c r="AU10" s="1079"/>
      <c r="AV10" s="1079"/>
      <c r="AW10" s="1079"/>
      <c r="AX10" s="1079"/>
      <c r="AY10" s="1080"/>
      <c r="AZ10" s="197"/>
      <c r="BA10" s="197"/>
      <c r="BB10" s="197"/>
      <c r="BC10" s="197"/>
      <c r="BD10" s="197"/>
      <c r="BE10" s="197"/>
      <c r="BF10" s="197"/>
      <c r="BG10" s="197"/>
      <c r="BH10" s="197"/>
      <c r="BI10" s="197"/>
      <c r="BJ10" s="197"/>
      <c r="BK10" s="197"/>
      <c r="BL10" s="197"/>
      <c r="BM10" s="197"/>
      <c r="BN10" s="197"/>
      <c r="BO10" s="197"/>
      <c r="BP10" s="197"/>
      <c r="BQ10" s="197"/>
      <c r="BR10" s="197"/>
    </row>
    <row r="11" spans="1:79" s="189" customFormat="1" ht="18" customHeight="1">
      <c r="A11" s="1028" t="s">
        <v>365</v>
      </c>
      <c r="B11" s="1029"/>
      <c r="C11" s="1029"/>
      <c r="D11" s="1029"/>
      <c r="E11" s="1029"/>
      <c r="F11" s="1030"/>
      <c r="G11" s="1069">
        <v>36191</v>
      </c>
      <c r="H11" s="1070"/>
      <c r="I11" s="1070"/>
      <c r="J11" s="1070"/>
      <c r="K11" s="1070"/>
      <c r="L11" s="1070"/>
      <c r="M11" s="1070"/>
      <c r="N11" s="1070"/>
      <c r="O11" s="1071"/>
      <c r="P11" s="1031">
        <v>35454</v>
      </c>
      <c r="Q11" s="1032"/>
      <c r="R11" s="1032"/>
      <c r="S11" s="1032"/>
      <c r="T11" s="1032"/>
      <c r="U11" s="1032"/>
      <c r="V11" s="1032"/>
      <c r="W11" s="1032"/>
      <c r="X11" s="1033"/>
      <c r="Y11" s="1031">
        <v>47687</v>
      </c>
      <c r="Z11" s="1032"/>
      <c r="AA11" s="1032"/>
      <c r="AB11" s="1032"/>
      <c r="AC11" s="1032"/>
      <c r="AD11" s="1032"/>
      <c r="AE11" s="1032"/>
      <c r="AF11" s="1032"/>
      <c r="AG11" s="1033"/>
      <c r="AH11" s="1069">
        <v>53923</v>
      </c>
      <c r="AI11" s="1070"/>
      <c r="AJ11" s="1070"/>
      <c r="AK11" s="1070"/>
      <c r="AL11" s="1070"/>
      <c r="AM11" s="1070"/>
      <c r="AN11" s="1070"/>
      <c r="AO11" s="1070"/>
      <c r="AP11" s="1071"/>
      <c r="AQ11" s="1072">
        <v>57573</v>
      </c>
      <c r="AR11" s="1073"/>
      <c r="AS11" s="1073"/>
      <c r="AT11" s="1073"/>
      <c r="AU11" s="1074"/>
      <c r="AV11" s="1074"/>
      <c r="AW11" s="1074"/>
      <c r="AX11" s="1074"/>
      <c r="AY11" s="1075"/>
      <c r="AZ11" s="197"/>
      <c r="BA11" s="197"/>
      <c r="BB11" s="197"/>
      <c r="BC11" s="197"/>
      <c r="BD11" s="197"/>
      <c r="BE11" s="197"/>
      <c r="BF11" s="197"/>
      <c r="BG11" s="197"/>
      <c r="BH11" s="197"/>
      <c r="BI11" s="197"/>
      <c r="BJ11" s="197"/>
      <c r="BK11" s="197"/>
      <c r="BL11" s="197"/>
      <c r="BM11" s="197"/>
      <c r="BN11" s="197"/>
      <c r="BO11" s="197"/>
      <c r="BP11" s="197"/>
      <c r="BQ11" s="197"/>
      <c r="BR11" s="197"/>
      <c r="BS11" s="197"/>
      <c r="BT11" s="197"/>
      <c r="BU11" s="197"/>
      <c r="BV11" s="197"/>
      <c r="BW11" s="197"/>
      <c r="BX11" s="197"/>
      <c r="BY11" s="197"/>
      <c r="BZ11" s="197"/>
      <c r="CA11" s="197"/>
    </row>
    <row r="12" spans="1:79" s="189" customFormat="1" ht="18" customHeight="1">
      <c r="A12" s="963" t="s">
        <v>132</v>
      </c>
      <c r="B12" s="964"/>
      <c r="C12" s="964"/>
      <c r="D12" s="964"/>
      <c r="E12" s="964"/>
      <c r="F12" s="965"/>
      <c r="G12" s="1061">
        <f>SUM(G6:O11)</f>
        <v>164489</v>
      </c>
      <c r="H12" s="1062"/>
      <c r="I12" s="1062"/>
      <c r="J12" s="1062"/>
      <c r="K12" s="1063"/>
      <c r="L12" s="1063"/>
      <c r="M12" s="1063"/>
      <c r="N12" s="1063"/>
      <c r="O12" s="1064"/>
      <c r="P12" s="1061">
        <f>SUM(P6:X11)</f>
        <v>167246</v>
      </c>
      <c r="Q12" s="1062"/>
      <c r="R12" s="1062"/>
      <c r="S12" s="1062"/>
      <c r="T12" s="1063"/>
      <c r="U12" s="1063"/>
      <c r="V12" s="1063"/>
      <c r="W12" s="1063"/>
      <c r="X12" s="1064"/>
      <c r="Y12" s="1061">
        <f>SUM(Y6:AG11)</f>
        <v>209804</v>
      </c>
      <c r="Z12" s="1062"/>
      <c r="AA12" s="1062"/>
      <c r="AB12" s="1062"/>
      <c r="AC12" s="1063"/>
      <c r="AD12" s="1063"/>
      <c r="AE12" s="1063"/>
      <c r="AF12" s="1063"/>
      <c r="AG12" s="1064"/>
      <c r="AH12" s="1061">
        <f>SUM(AH6:AP11)</f>
        <v>243346</v>
      </c>
      <c r="AI12" s="1062"/>
      <c r="AJ12" s="1062"/>
      <c r="AK12" s="1062"/>
      <c r="AL12" s="1063"/>
      <c r="AM12" s="1063"/>
      <c r="AN12" s="1063"/>
      <c r="AO12" s="1063"/>
      <c r="AP12" s="1064"/>
      <c r="AQ12" s="1065">
        <f>SUM(AQ6:AY11)</f>
        <v>226181</v>
      </c>
      <c r="AR12" s="1066"/>
      <c r="AS12" s="1066"/>
      <c r="AT12" s="1066"/>
      <c r="AU12" s="1067"/>
      <c r="AV12" s="1067"/>
      <c r="AW12" s="1067"/>
      <c r="AX12" s="1067"/>
      <c r="AY12" s="1068"/>
    </row>
    <row r="13" spans="1:79" s="189" customFormat="1" ht="14.25" customHeight="1">
      <c r="A13" s="198" t="s">
        <v>366</v>
      </c>
      <c r="B13" s="199"/>
      <c r="C13" s="199"/>
      <c r="D13" s="199"/>
      <c r="E13" s="199"/>
      <c r="F13" s="199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  <c r="T13" s="197"/>
      <c r="U13" s="197"/>
      <c r="V13" s="197"/>
      <c r="W13" s="197"/>
      <c r="X13" s="197"/>
      <c r="Y13" s="197"/>
      <c r="Z13" s="197"/>
      <c r="AA13" s="197"/>
      <c r="AB13" s="197"/>
      <c r="AC13" s="197"/>
      <c r="AD13" s="197"/>
      <c r="AE13" s="197"/>
      <c r="AF13" s="197"/>
      <c r="AG13" s="197"/>
      <c r="AH13" s="197"/>
      <c r="AI13" s="197"/>
      <c r="AJ13" s="197"/>
      <c r="AK13" s="197"/>
      <c r="AL13" s="197"/>
      <c r="AM13" s="197"/>
      <c r="AN13" s="197"/>
      <c r="AO13" s="197"/>
      <c r="AP13" s="197"/>
      <c r="AQ13" s="242"/>
      <c r="AR13" s="242"/>
      <c r="AS13" s="242"/>
      <c r="AT13" s="242"/>
      <c r="AU13" s="242"/>
      <c r="AV13" s="242"/>
      <c r="AW13" s="242"/>
      <c r="AX13" s="242"/>
      <c r="AY13" s="243"/>
    </row>
    <row r="14" spans="1:79" s="189" customFormat="1" ht="14.25" customHeight="1">
      <c r="A14" s="189" t="s">
        <v>634</v>
      </c>
      <c r="B14" s="199"/>
      <c r="C14" s="199"/>
      <c r="D14" s="199"/>
      <c r="E14" s="199"/>
      <c r="F14" s="199"/>
      <c r="AQ14" s="243"/>
      <c r="AR14" s="243"/>
      <c r="AS14" s="243"/>
      <c r="AT14" s="243"/>
      <c r="AU14" s="243"/>
      <c r="AV14" s="243"/>
      <c r="AW14" s="243"/>
      <c r="AX14" s="243"/>
      <c r="AY14" s="243"/>
    </row>
    <row r="15" spans="1:79" s="189" customFormat="1" ht="12">
      <c r="A15" s="189" t="s">
        <v>635</v>
      </c>
    </row>
    <row r="16" spans="1:79" s="189" customFormat="1" ht="12"/>
    <row r="17" spans="1:61" s="189" customFormat="1" ht="12"/>
    <row r="18" spans="1:61" ht="14.25">
      <c r="A18" s="200" t="s">
        <v>584</v>
      </c>
    </row>
    <row r="19" spans="1:61">
      <c r="AT19" s="188" t="s">
        <v>585</v>
      </c>
      <c r="AU19" s="189"/>
    </row>
    <row r="20" spans="1:61" s="189" customFormat="1" ht="18" customHeight="1">
      <c r="A20" s="190" t="s">
        <v>160</v>
      </c>
      <c r="B20" s="191"/>
      <c r="C20" s="192"/>
      <c r="D20" s="193" t="s">
        <v>359</v>
      </c>
      <c r="E20" s="192"/>
      <c r="F20" s="194"/>
      <c r="G20" s="1053" t="s">
        <v>404</v>
      </c>
      <c r="H20" s="1054"/>
      <c r="I20" s="1054"/>
      <c r="J20" s="1054"/>
      <c r="K20" s="1054"/>
      <c r="L20" s="1054"/>
      <c r="M20" s="1054"/>
      <c r="N20" s="1054"/>
      <c r="O20" s="1055"/>
      <c r="P20" s="1053" t="s">
        <v>539</v>
      </c>
      <c r="Q20" s="1054"/>
      <c r="R20" s="1054"/>
      <c r="S20" s="1054"/>
      <c r="T20" s="1054"/>
      <c r="U20" s="1054"/>
      <c r="V20" s="1054"/>
      <c r="W20" s="1054"/>
      <c r="X20" s="1055"/>
      <c r="Y20" s="1053" t="s">
        <v>586</v>
      </c>
      <c r="Z20" s="1054"/>
      <c r="AA20" s="1054"/>
      <c r="AB20" s="1054"/>
      <c r="AC20" s="1054"/>
      <c r="AD20" s="1054"/>
      <c r="AE20" s="1054"/>
      <c r="AF20" s="1054"/>
      <c r="AG20" s="1055"/>
      <c r="AH20" s="1053" t="s">
        <v>612</v>
      </c>
      <c r="AI20" s="1054"/>
      <c r="AJ20" s="1054"/>
      <c r="AK20" s="1054"/>
      <c r="AL20" s="1054"/>
      <c r="AM20" s="1054"/>
      <c r="AN20" s="1054"/>
      <c r="AO20" s="1054"/>
      <c r="AP20" s="1055"/>
      <c r="AQ20" s="1053" t="s">
        <v>633</v>
      </c>
      <c r="AR20" s="1054"/>
      <c r="AS20" s="1054"/>
      <c r="AT20" s="1054"/>
      <c r="AU20" s="1054"/>
      <c r="AV20" s="1054"/>
      <c r="AW20" s="1054"/>
      <c r="AX20" s="1054"/>
      <c r="AY20" s="1055"/>
    </row>
    <row r="21" spans="1:61" s="189" customFormat="1" ht="18" customHeight="1">
      <c r="A21" s="1056" t="s">
        <v>360</v>
      </c>
      <c r="B21" s="1057"/>
      <c r="C21" s="1057"/>
      <c r="D21" s="1057"/>
      <c r="E21" s="1057"/>
      <c r="F21" s="1058"/>
      <c r="G21" s="1050">
        <v>73820</v>
      </c>
      <c r="H21" s="1051"/>
      <c r="I21" s="1051"/>
      <c r="J21" s="1051"/>
      <c r="K21" s="1051"/>
      <c r="L21" s="1051"/>
      <c r="M21" s="1051"/>
      <c r="N21" s="1051"/>
      <c r="O21" s="1052"/>
      <c r="P21" s="1050">
        <v>13240</v>
      </c>
      <c r="Q21" s="1051"/>
      <c r="R21" s="1051"/>
      <c r="S21" s="1051"/>
      <c r="T21" s="1051"/>
      <c r="U21" s="1051"/>
      <c r="V21" s="1051"/>
      <c r="W21" s="1051"/>
      <c r="X21" s="1052"/>
      <c r="Y21" s="1050">
        <v>28190</v>
      </c>
      <c r="Z21" s="1051"/>
      <c r="AA21" s="1051"/>
      <c r="AB21" s="1051"/>
      <c r="AC21" s="1051"/>
      <c r="AD21" s="1051"/>
      <c r="AE21" s="1051"/>
      <c r="AF21" s="1051"/>
      <c r="AG21" s="1052"/>
      <c r="AH21" s="1050">
        <v>255240</v>
      </c>
      <c r="AI21" s="1051"/>
      <c r="AJ21" s="1051"/>
      <c r="AK21" s="1051"/>
      <c r="AL21" s="1059"/>
      <c r="AM21" s="1059"/>
      <c r="AN21" s="1059"/>
      <c r="AO21" s="1059"/>
      <c r="AP21" s="1060"/>
      <c r="AQ21" s="1050">
        <v>389040</v>
      </c>
      <c r="AR21" s="1051"/>
      <c r="AS21" s="1051"/>
      <c r="AT21" s="1051"/>
      <c r="AU21" s="1051"/>
      <c r="AV21" s="1051"/>
      <c r="AW21" s="1051"/>
      <c r="AX21" s="1051"/>
      <c r="AY21" s="1052"/>
      <c r="AZ21" s="197"/>
      <c r="BA21" s="197"/>
      <c r="BB21" s="197"/>
      <c r="BC21" s="197"/>
      <c r="BD21" s="197"/>
      <c r="BE21" s="197"/>
      <c r="BF21" s="197"/>
      <c r="BG21" s="197"/>
      <c r="BH21" s="197"/>
      <c r="BI21" s="197"/>
    </row>
    <row r="22" spans="1:61" s="189" customFormat="1" ht="18" customHeight="1">
      <c r="A22" s="1039" t="s">
        <v>361</v>
      </c>
      <c r="B22" s="1040"/>
      <c r="C22" s="1040"/>
      <c r="D22" s="1040"/>
      <c r="E22" s="1040"/>
      <c r="F22" s="1041"/>
      <c r="G22" s="1045">
        <v>80680</v>
      </c>
      <c r="H22" s="1046"/>
      <c r="I22" s="1046"/>
      <c r="J22" s="1046"/>
      <c r="K22" s="1046"/>
      <c r="L22" s="1046"/>
      <c r="M22" s="1046"/>
      <c r="N22" s="1046"/>
      <c r="O22" s="1047"/>
      <c r="P22" s="1045">
        <v>11470</v>
      </c>
      <c r="Q22" s="1046"/>
      <c r="R22" s="1046"/>
      <c r="S22" s="1046"/>
      <c r="T22" s="1046"/>
      <c r="U22" s="1046"/>
      <c r="V22" s="1046"/>
      <c r="W22" s="1046"/>
      <c r="X22" s="1047"/>
      <c r="Y22" s="1045">
        <v>22640</v>
      </c>
      <c r="Z22" s="1046"/>
      <c r="AA22" s="1046"/>
      <c r="AB22" s="1046"/>
      <c r="AC22" s="1046"/>
      <c r="AD22" s="1046"/>
      <c r="AE22" s="1046"/>
      <c r="AF22" s="1046"/>
      <c r="AG22" s="1047"/>
      <c r="AH22" s="1045">
        <v>262880</v>
      </c>
      <c r="AI22" s="1046"/>
      <c r="AJ22" s="1046"/>
      <c r="AK22" s="1046"/>
      <c r="AL22" s="1048"/>
      <c r="AM22" s="1048"/>
      <c r="AN22" s="1048"/>
      <c r="AO22" s="1048"/>
      <c r="AP22" s="1049"/>
      <c r="AQ22" s="1045">
        <v>364780</v>
      </c>
      <c r="AR22" s="1046"/>
      <c r="AS22" s="1046"/>
      <c r="AT22" s="1046"/>
      <c r="AU22" s="1046"/>
      <c r="AV22" s="1046"/>
      <c r="AW22" s="1046"/>
      <c r="AX22" s="1046"/>
      <c r="AY22" s="1047"/>
      <c r="AZ22" s="197"/>
      <c r="BA22" s="197"/>
      <c r="BB22" s="197"/>
      <c r="BC22" s="197"/>
      <c r="BD22" s="197"/>
      <c r="BE22" s="197"/>
      <c r="BF22" s="197"/>
      <c r="BG22" s="197"/>
      <c r="BH22" s="197"/>
      <c r="BI22" s="197"/>
    </row>
    <row r="23" spans="1:61" s="189" customFormat="1" ht="18" customHeight="1">
      <c r="A23" s="1039" t="s">
        <v>362</v>
      </c>
      <c r="B23" s="1040"/>
      <c r="C23" s="1040"/>
      <c r="D23" s="1040"/>
      <c r="E23" s="1040"/>
      <c r="F23" s="1041"/>
      <c r="G23" s="1042">
        <v>121820</v>
      </c>
      <c r="H23" s="1043"/>
      <c r="I23" s="1043"/>
      <c r="J23" s="1043"/>
      <c r="K23" s="1043"/>
      <c r="L23" s="1043"/>
      <c r="M23" s="1043"/>
      <c r="N23" s="1043"/>
      <c r="O23" s="1044"/>
      <c r="P23" s="1042">
        <v>35570</v>
      </c>
      <c r="Q23" s="1043"/>
      <c r="R23" s="1043"/>
      <c r="S23" s="1043"/>
      <c r="T23" s="1043"/>
      <c r="U23" s="1043"/>
      <c r="V23" s="1043"/>
      <c r="W23" s="1043"/>
      <c r="X23" s="1044"/>
      <c r="Y23" s="1045">
        <v>59120</v>
      </c>
      <c r="Z23" s="1046"/>
      <c r="AA23" s="1046"/>
      <c r="AB23" s="1046"/>
      <c r="AC23" s="1046"/>
      <c r="AD23" s="1046"/>
      <c r="AE23" s="1046"/>
      <c r="AF23" s="1046"/>
      <c r="AG23" s="1047"/>
      <c r="AH23" s="1045">
        <v>514580</v>
      </c>
      <c r="AI23" s="1046"/>
      <c r="AJ23" s="1046"/>
      <c r="AK23" s="1046"/>
      <c r="AL23" s="1048"/>
      <c r="AM23" s="1048"/>
      <c r="AN23" s="1048"/>
      <c r="AO23" s="1048"/>
      <c r="AP23" s="1049"/>
      <c r="AQ23" s="1045">
        <v>743370</v>
      </c>
      <c r="AR23" s="1046"/>
      <c r="AS23" s="1046"/>
      <c r="AT23" s="1046"/>
      <c r="AU23" s="1046"/>
      <c r="AV23" s="1046"/>
      <c r="AW23" s="1046"/>
      <c r="AX23" s="1046"/>
      <c r="AY23" s="1047"/>
      <c r="AZ23" s="197"/>
      <c r="BA23" s="197"/>
      <c r="BB23" s="197"/>
      <c r="BC23" s="197"/>
      <c r="BD23" s="197"/>
      <c r="BE23" s="197"/>
      <c r="BF23" s="197"/>
      <c r="BG23" s="197"/>
      <c r="BH23" s="197"/>
      <c r="BI23" s="197"/>
    </row>
    <row r="24" spans="1:61" s="189" customFormat="1" ht="18" customHeight="1">
      <c r="A24" s="1039" t="s">
        <v>363</v>
      </c>
      <c r="B24" s="1040"/>
      <c r="C24" s="1040"/>
      <c r="D24" s="1040"/>
      <c r="E24" s="1040"/>
      <c r="F24" s="1041"/>
      <c r="G24" s="1042">
        <v>20010</v>
      </c>
      <c r="H24" s="1043"/>
      <c r="I24" s="1043"/>
      <c r="J24" s="1043"/>
      <c r="K24" s="1043"/>
      <c r="L24" s="1043"/>
      <c r="M24" s="1043"/>
      <c r="N24" s="1043"/>
      <c r="O24" s="1044"/>
      <c r="P24" s="1042">
        <v>4470</v>
      </c>
      <c r="Q24" s="1043"/>
      <c r="R24" s="1043"/>
      <c r="S24" s="1043"/>
      <c r="T24" s="1043"/>
      <c r="U24" s="1043"/>
      <c r="V24" s="1043"/>
      <c r="W24" s="1043"/>
      <c r="X24" s="1044"/>
      <c r="Y24" s="1045">
        <v>11680</v>
      </c>
      <c r="Z24" s="1046"/>
      <c r="AA24" s="1046"/>
      <c r="AB24" s="1046"/>
      <c r="AC24" s="1046"/>
      <c r="AD24" s="1046"/>
      <c r="AE24" s="1046"/>
      <c r="AF24" s="1046"/>
      <c r="AG24" s="1047"/>
      <c r="AH24" s="1045">
        <v>78510</v>
      </c>
      <c r="AI24" s="1046"/>
      <c r="AJ24" s="1046"/>
      <c r="AK24" s="1046"/>
      <c r="AL24" s="1048"/>
      <c r="AM24" s="1048"/>
      <c r="AN24" s="1048"/>
      <c r="AO24" s="1048"/>
      <c r="AP24" s="1049"/>
      <c r="AQ24" s="1045">
        <v>107870</v>
      </c>
      <c r="AR24" s="1046"/>
      <c r="AS24" s="1046"/>
      <c r="AT24" s="1046"/>
      <c r="AU24" s="1046"/>
      <c r="AV24" s="1046"/>
      <c r="AW24" s="1046"/>
      <c r="AX24" s="1046"/>
      <c r="AY24" s="1047"/>
      <c r="AZ24" s="197"/>
      <c r="BA24" s="197"/>
      <c r="BB24" s="197"/>
      <c r="BC24" s="197"/>
      <c r="BD24" s="197"/>
      <c r="BE24" s="197"/>
      <c r="BF24" s="197"/>
      <c r="BG24" s="197"/>
      <c r="BH24" s="197"/>
      <c r="BI24" s="197"/>
    </row>
    <row r="25" spans="1:61" s="189" customFormat="1" ht="18" customHeight="1">
      <c r="A25" s="1039" t="s">
        <v>364</v>
      </c>
      <c r="B25" s="1040"/>
      <c r="C25" s="1040"/>
      <c r="D25" s="1040"/>
      <c r="E25" s="1040"/>
      <c r="F25" s="1041"/>
      <c r="G25" s="1042">
        <v>65990</v>
      </c>
      <c r="H25" s="1043"/>
      <c r="I25" s="1043"/>
      <c r="J25" s="1043"/>
      <c r="K25" s="1043"/>
      <c r="L25" s="1043"/>
      <c r="M25" s="1043"/>
      <c r="N25" s="1043"/>
      <c r="O25" s="1044"/>
      <c r="P25" s="1042">
        <v>8680</v>
      </c>
      <c r="Q25" s="1043"/>
      <c r="R25" s="1043"/>
      <c r="S25" s="1043"/>
      <c r="T25" s="1043"/>
      <c r="U25" s="1043"/>
      <c r="V25" s="1043"/>
      <c r="W25" s="1043"/>
      <c r="X25" s="1044"/>
      <c r="Y25" s="1045">
        <v>21860</v>
      </c>
      <c r="Z25" s="1046"/>
      <c r="AA25" s="1046"/>
      <c r="AB25" s="1046"/>
      <c r="AC25" s="1046"/>
      <c r="AD25" s="1046"/>
      <c r="AE25" s="1046"/>
      <c r="AF25" s="1046"/>
      <c r="AG25" s="1047"/>
      <c r="AH25" s="1045">
        <v>137670</v>
      </c>
      <c r="AI25" s="1046"/>
      <c r="AJ25" s="1046"/>
      <c r="AK25" s="1046"/>
      <c r="AL25" s="1048"/>
      <c r="AM25" s="1048"/>
      <c r="AN25" s="1048"/>
      <c r="AO25" s="1048"/>
      <c r="AP25" s="1049"/>
      <c r="AQ25" s="1045">
        <v>211080</v>
      </c>
      <c r="AR25" s="1046"/>
      <c r="AS25" s="1046"/>
      <c r="AT25" s="1046"/>
      <c r="AU25" s="1046"/>
      <c r="AV25" s="1046"/>
      <c r="AW25" s="1046"/>
      <c r="AX25" s="1046"/>
      <c r="AY25" s="1047"/>
      <c r="AZ25" s="197"/>
      <c r="BA25" s="197"/>
      <c r="BB25" s="197"/>
      <c r="BC25" s="197"/>
      <c r="BD25" s="197"/>
      <c r="BE25" s="197"/>
      <c r="BF25" s="197"/>
      <c r="BG25" s="197"/>
      <c r="BH25" s="197"/>
      <c r="BI25" s="197"/>
    </row>
    <row r="26" spans="1:61" s="189" customFormat="1" ht="18" customHeight="1">
      <c r="A26" s="1028" t="s">
        <v>365</v>
      </c>
      <c r="B26" s="1029"/>
      <c r="C26" s="1029"/>
      <c r="D26" s="1029"/>
      <c r="E26" s="1029"/>
      <c r="F26" s="1030"/>
      <c r="G26" s="1031">
        <v>51180</v>
      </c>
      <c r="H26" s="1032"/>
      <c r="I26" s="1032"/>
      <c r="J26" s="1032"/>
      <c r="K26" s="1032"/>
      <c r="L26" s="1032"/>
      <c r="M26" s="1032"/>
      <c r="N26" s="1032"/>
      <c r="O26" s="1033"/>
      <c r="P26" s="1031">
        <v>20390</v>
      </c>
      <c r="Q26" s="1032"/>
      <c r="R26" s="1032"/>
      <c r="S26" s="1032"/>
      <c r="T26" s="1032"/>
      <c r="U26" s="1032"/>
      <c r="V26" s="1032"/>
      <c r="W26" s="1032"/>
      <c r="X26" s="1033"/>
      <c r="Y26" s="1034">
        <v>30950</v>
      </c>
      <c r="Z26" s="1035"/>
      <c r="AA26" s="1035"/>
      <c r="AB26" s="1035"/>
      <c r="AC26" s="1035"/>
      <c r="AD26" s="1035"/>
      <c r="AE26" s="1035"/>
      <c r="AF26" s="1035"/>
      <c r="AG26" s="1036"/>
      <c r="AH26" s="1034">
        <v>179180</v>
      </c>
      <c r="AI26" s="1035"/>
      <c r="AJ26" s="1035"/>
      <c r="AK26" s="1035"/>
      <c r="AL26" s="1037"/>
      <c r="AM26" s="1037"/>
      <c r="AN26" s="1037"/>
      <c r="AO26" s="1037"/>
      <c r="AP26" s="1038"/>
      <c r="AQ26" s="1034">
        <v>289160</v>
      </c>
      <c r="AR26" s="1035"/>
      <c r="AS26" s="1035"/>
      <c r="AT26" s="1035"/>
      <c r="AU26" s="1035"/>
      <c r="AV26" s="1035"/>
      <c r="AW26" s="1035"/>
      <c r="AX26" s="1035"/>
      <c r="AY26" s="1036"/>
      <c r="AZ26" s="197"/>
      <c r="BA26" s="197"/>
      <c r="BB26" s="197"/>
      <c r="BC26" s="197"/>
      <c r="BD26" s="197"/>
      <c r="BE26" s="197"/>
      <c r="BF26" s="197"/>
      <c r="BG26" s="197"/>
      <c r="BH26" s="197"/>
      <c r="BI26" s="197"/>
    </row>
    <row r="27" spans="1:61" s="189" customFormat="1" ht="18" customHeight="1">
      <c r="A27" s="963" t="s">
        <v>132</v>
      </c>
      <c r="B27" s="964"/>
      <c r="C27" s="964"/>
      <c r="D27" s="964"/>
      <c r="E27" s="964"/>
      <c r="F27" s="965"/>
      <c r="G27" s="1024">
        <v>413500</v>
      </c>
      <c r="H27" s="1025"/>
      <c r="I27" s="1025"/>
      <c r="J27" s="1025"/>
      <c r="K27" s="1025"/>
      <c r="L27" s="1025"/>
      <c r="M27" s="1025"/>
      <c r="N27" s="1025"/>
      <c r="O27" s="1026"/>
      <c r="P27" s="1024">
        <v>93820</v>
      </c>
      <c r="Q27" s="1025"/>
      <c r="R27" s="1025"/>
      <c r="S27" s="1025"/>
      <c r="T27" s="1025"/>
      <c r="U27" s="1025"/>
      <c r="V27" s="1025"/>
      <c r="W27" s="1025"/>
      <c r="X27" s="1026"/>
      <c r="Y27" s="1024">
        <v>174440</v>
      </c>
      <c r="Z27" s="1025"/>
      <c r="AA27" s="1025"/>
      <c r="AB27" s="1025"/>
      <c r="AC27" s="1025"/>
      <c r="AD27" s="1025"/>
      <c r="AE27" s="1025"/>
      <c r="AF27" s="1025"/>
      <c r="AG27" s="1026"/>
      <c r="AH27" s="1027">
        <f>SUM(AH21:AP26)</f>
        <v>1428060</v>
      </c>
      <c r="AI27" s="1025"/>
      <c r="AJ27" s="1025"/>
      <c r="AK27" s="1025"/>
      <c r="AL27" s="1025"/>
      <c r="AM27" s="1025"/>
      <c r="AN27" s="1025"/>
      <c r="AO27" s="1025"/>
      <c r="AP27" s="1026"/>
      <c r="AQ27" s="1027">
        <f>SUM(AQ21:AY26)</f>
        <v>2105300</v>
      </c>
      <c r="AR27" s="1025"/>
      <c r="AS27" s="1025"/>
      <c r="AT27" s="1025"/>
      <c r="AU27" s="1025"/>
      <c r="AV27" s="1025"/>
      <c r="AW27" s="1025"/>
      <c r="AX27" s="1025"/>
      <c r="AY27" s="1026"/>
    </row>
    <row r="28" spans="1:61" s="189" customFormat="1" ht="14.25" customHeight="1">
      <c r="A28" s="198" t="s">
        <v>367</v>
      </c>
      <c r="B28" s="199"/>
      <c r="C28" s="199"/>
      <c r="D28" s="199"/>
      <c r="E28" s="199"/>
      <c r="F28" s="199"/>
      <c r="G28" s="197"/>
      <c r="H28" s="197"/>
      <c r="I28" s="197"/>
      <c r="J28" s="197"/>
      <c r="K28" s="197"/>
      <c r="L28" s="197"/>
      <c r="M28" s="197"/>
      <c r="N28" s="197"/>
      <c r="O28" s="197"/>
      <c r="P28" s="197"/>
      <c r="Q28" s="197"/>
      <c r="R28" s="197"/>
      <c r="S28" s="197"/>
      <c r="T28" s="197"/>
      <c r="U28" s="197"/>
      <c r="V28" s="197"/>
      <c r="W28" s="197"/>
      <c r="X28" s="197"/>
      <c r="Y28" s="197"/>
      <c r="Z28" s="197"/>
      <c r="AA28" s="197"/>
      <c r="AB28" s="197"/>
      <c r="AC28" s="197"/>
      <c r="AD28" s="197"/>
      <c r="AE28" s="197"/>
      <c r="AF28" s="197"/>
      <c r="AG28" s="197"/>
      <c r="AH28" s="197"/>
      <c r="AI28" s="197"/>
      <c r="AJ28" s="197"/>
      <c r="AK28" s="197"/>
      <c r="AL28" s="197"/>
      <c r="AM28" s="197"/>
      <c r="AN28" s="197"/>
      <c r="AO28" s="197"/>
      <c r="AP28" s="197"/>
      <c r="AQ28" s="197"/>
      <c r="AR28" s="197"/>
      <c r="AS28" s="197"/>
      <c r="AT28" s="197"/>
      <c r="AU28" s="197"/>
      <c r="AV28" s="197"/>
      <c r="AW28" s="197"/>
      <c r="AX28" s="197"/>
    </row>
    <row r="29" spans="1:61" s="189" customFormat="1" ht="14.25" customHeight="1">
      <c r="A29" s="199" t="s">
        <v>368</v>
      </c>
      <c r="B29" s="199"/>
      <c r="C29" s="199"/>
      <c r="D29" s="199"/>
      <c r="E29" s="199"/>
      <c r="F29" s="199"/>
    </row>
    <row r="30" spans="1:61" s="189" customFormat="1" ht="12"/>
    <row r="31" spans="1:61" s="189" customFormat="1" ht="12"/>
    <row r="32" spans="1:61" s="189" customFormat="1" ht="14.25">
      <c r="A32" s="200" t="s">
        <v>587</v>
      </c>
    </row>
    <row r="33" spans="1:65" s="189" customFormat="1" ht="12">
      <c r="AH33" s="1016" t="s">
        <v>636</v>
      </c>
      <c r="AI33" s="1016"/>
      <c r="AJ33" s="1016"/>
      <c r="AK33" s="1016"/>
      <c r="AL33" s="1016"/>
      <c r="AM33" s="1016"/>
      <c r="AN33" s="1016"/>
      <c r="AO33" s="1016"/>
      <c r="AP33" s="1016"/>
      <c r="AQ33" s="1016"/>
      <c r="AR33" s="1016"/>
      <c r="AS33" s="1016"/>
      <c r="AT33" s="1016"/>
      <c r="AU33" s="1016"/>
      <c r="AV33" s="1016"/>
      <c r="AW33" s="1016"/>
      <c r="AX33" s="1016"/>
    </row>
    <row r="34" spans="1:65" s="189" customFormat="1" ht="18" customHeight="1">
      <c r="A34" s="1017" t="s">
        <v>369</v>
      </c>
      <c r="B34" s="1003"/>
      <c r="C34" s="1003"/>
      <c r="D34" s="1003"/>
      <c r="E34" s="1003" t="s">
        <v>370</v>
      </c>
      <c r="F34" s="1003"/>
      <c r="G34" s="1003"/>
      <c r="H34" s="1003"/>
      <c r="I34" s="1003"/>
      <c r="J34" s="1003"/>
      <c r="K34" s="1004"/>
      <c r="L34" s="1019" t="s">
        <v>371</v>
      </c>
      <c r="M34" s="1003"/>
      <c r="N34" s="1003"/>
      <c r="O34" s="1003"/>
      <c r="P34" s="1003"/>
      <c r="Q34" s="1003"/>
      <c r="R34" s="1020"/>
      <c r="S34" s="1017" t="s">
        <v>372</v>
      </c>
      <c r="T34" s="1003"/>
      <c r="U34" s="1003"/>
      <c r="V34" s="1003"/>
      <c r="W34" s="1003"/>
      <c r="X34" s="1003"/>
      <c r="Y34" s="1003"/>
      <c r="Z34" s="1003"/>
      <c r="AA34" s="1003"/>
      <c r="AB34" s="1003"/>
      <c r="AC34" s="1003"/>
      <c r="AD34" s="1003"/>
      <c r="AE34" s="1003"/>
      <c r="AF34" s="1003"/>
      <c r="AG34" s="1003"/>
      <c r="AH34" s="1003"/>
      <c r="AI34" s="1003"/>
      <c r="AJ34" s="1003"/>
      <c r="AK34" s="1003"/>
      <c r="AL34" s="1003"/>
      <c r="AM34" s="1004"/>
      <c r="AN34" s="1019" t="s">
        <v>373</v>
      </c>
      <c r="AO34" s="1003"/>
      <c r="AP34" s="1003"/>
      <c r="AQ34" s="1003"/>
      <c r="AR34" s="1003"/>
      <c r="AS34" s="1003"/>
      <c r="AT34" s="1003"/>
      <c r="AU34" s="1003"/>
      <c r="AV34" s="1003"/>
      <c r="AW34" s="1003"/>
      <c r="AX34" s="1004"/>
    </row>
    <row r="35" spans="1:65" s="189" customFormat="1" ht="18" customHeight="1">
      <c r="A35" s="1018"/>
      <c r="B35" s="973"/>
      <c r="C35" s="973"/>
      <c r="D35" s="973"/>
      <c r="E35" s="973"/>
      <c r="F35" s="973"/>
      <c r="G35" s="973"/>
      <c r="H35" s="973"/>
      <c r="I35" s="973"/>
      <c r="J35" s="973"/>
      <c r="K35" s="974"/>
      <c r="L35" s="1021"/>
      <c r="M35" s="973"/>
      <c r="N35" s="973"/>
      <c r="O35" s="973"/>
      <c r="P35" s="973"/>
      <c r="Q35" s="973"/>
      <c r="R35" s="1022"/>
      <c r="S35" s="1018" t="s">
        <v>374</v>
      </c>
      <c r="T35" s="973"/>
      <c r="U35" s="973"/>
      <c r="V35" s="973"/>
      <c r="W35" s="973"/>
      <c r="X35" s="973"/>
      <c r="Y35" s="973"/>
      <c r="Z35" s="1023" t="s">
        <v>375</v>
      </c>
      <c r="AA35" s="1023"/>
      <c r="AB35" s="1023"/>
      <c r="AC35" s="1023"/>
      <c r="AD35" s="1023"/>
      <c r="AE35" s="1023"/>
      <c r="AF35" s="1023"/>
      <c r="AG35" s="973" t="s">
        <v>132</v>
      </c>
      <c r="AH35" s="973"/>
      <c r="AI35" s="973"/>
      <c r="AJ35" s="973"/>
      <c r="AK35" s="973"/>
      <c r="AL35" s="973"/>
      <c r="AM35" s="974"/>
      <c r="AN35" s="1021"/>
      <c r="AO35" s="973"/>
      <c r="AP35" s="973"/>
      <c r="AQ35" s="973"/>
      <c r="AR35" s="973"/>
      <c r="AS35" s="973"/>
      <c r="AT35" s="973"/>
      <c r="AU35" s="973"/>
      <c r="AV35" s="973"/>
      <c r="AW35" s="973"/>
      <c r="AX35" s="974"/>
    </row>
    <row r="36" spans="1:65" s="189" customFormat="1" ht="18" customHeight="1">
      <c r="A36" s="994" t="s">
        <v>405</v>
      </c>
      <c r="B36" s="995"/>
      <c r="C36" s="995"/>
      <c r="D36" s="996"/>
      <c r="E36" s="1003" t="s">
        <v>360</v>
      </c>
      <c r="F36" s="1003"/>
      <c r="G36" s="1003"/>
      <c r="H36" s="1003"/>
      <c r="I36" s="1003"/>
      <c r="J36" s="1003"/>
      <c r="K36" s="1004"/>
      <c r="L36" s="1013">
        <v>16</v>
      </c>
      <c r="M36" s="1014"/>
      <c r="N36" s="1014"/>
      <c r="O36" s="1014"/>
      <c r="P36" s="1014"/>
      <c r="Q36" s="1014"/>
      <c r="R36" s="1015"/>
      <c r="S36" s="1013">
        <v>1312</v>
      </c>
      <c r="T36" s="1014"/>
      <c r="U36" s="1014"/>
      <c r="V36" s="1014"/>
      <c r="W36" s="1014"/>
      <c r="X36" s="1014"/>
      <c r="Y36" s="991"/>
      <c r="Z36" s="1005">
        <v>203</v>
      </c>
      <c r="AA36" s="1014"/>
      <c r="AB36" s="1014"/>
      <c r="AC36" s="1014"/>
      <c r="AD36" s="1014"/>
      <c r="AE36" s="1014"/>
      <c r="AF36" s="991"/>
      <c r="AG36" s="1005">
        <f t="shared" ref="AG36:AG48" si="0">SUM(S36,Z36)</f>
        <v>1515</v>
      </c>
      <c r="AH36" s="1014"/>
      <c r="AI36" s="1014"/>
      <c r="AJ36" s="1014"/>
      <c r="AK36" s="1014"/>
      <c r="AL36" s="1014"/>
      <c r="AM36" s="1015"/>
      <c r="AN36" s="991">
        <v>2508</v>
      </c>
      <c r="AO36" s="992"/>
      <c r="AP36" s="992"/>
      <c r="AQ36" s="992"/>
      <c r="AR36" s="992"/>
      <c r="AS36" s="992"/>
      <c r="AT36" s="992"/>
      <c r="AU36" s="992"/>
      <c r="AV36" s="992"/>
      <c r="AW36" s="992"/>
      <c r="AX36" s="993"/>
    </row>
    <row r="37" spans="1:65" s="189" customFormat="1" ht="18" customHeight="1">
      <c r="A37" s="997"/>
      <c r="B37" s="998"/>
      <c r="C37" s="998"/>
      <c r="D37" s="999"/>
      <c r="E37" s="980" t="s">
        <v>361</v>
      </c>
      <c r="F37" s="980"/>
      <c r="G37" s="980"/>
      <c r="H37" s="980"/>
      <c r="I37" s="980"/>
      <c r="J37" s="980"/>
      <c r="K37" s="981"/>
      <c r="L37" s="1010">
        <v>9</v>
      </c>
      <c r="M37" s="1011"/>
      <c r="N37" s="1011"/>
      <c r="O37" s="1011"/>
      <c r="P37" s="1011"/>
      <c r="Q37" s="1011"/>
      <c r="R37" s="1012"/>
      <c r="S37" s="1010">
        <v>922</v>
      </c>
      <c r="T37" s="1011"/>
      <c r="U37" s="1011"/>
      <c r="V37" s="1011"/>
      <c r="W37" s="1011"/>
      <c r="X37" s="1011"/>
      <c r="Y37" s="982"/>
      <c r="Z37" s="984">
        <v>46</v>
      </c>
      <c r="AA37" s="1011"/>
      <c r="AB37" s="1011"/>
      <c r="AC37" s="1011"/>
      <c r="AD37" s="1011"/>
      <c r="AE37" s="1011"/>
      <c r="AF37" s="982"/>
      <c r="AG37" s="984">
        <f t="shared" si="0"/>
        <v>968</v>
      </c>
      <c r="AH37" s="1011"/>
      <c r="AI37" s="1011"/>
      <c r="AJ37" s="1011"/>
      <c r="AK37" s="1011"/>
      <c r="AL37" s="1011"/>
      <c r="AM37" s="1012"/>
      <c r="AN37" s="982">
        <v>1512</v>
      </c>
      <c r="AO37" s="983"/>
      <c r="AP37" s="983"/>
      <c r="AQ37" s="983"/>
      <c r="AR37" s="983"/>
      <c r="AS37" s="983"/>
      <c r="AT37" s="983"/>
      <c r="AU37" s="983"/>
      <c r="AV37" s="983"/>
      <c r="AW37" s="983"/>
      <c r="AX37" s="988"/>
    </row>
    <row r="38" spans="1:65" s="189" customFormat="1" ht="18" customHeight="1">
      <c r="A38" s="997"/>
      <c r="B38" s="998"/>
      <c r="C38" s="998"/>
      <c r="D38" s="999"/>
      <c r="E38" s="980" t="s">
        <v>362</v>
      </c>
      <c r="F38" s="980"/>
      <c r="G38" s="980"/>
      <c r="H38" s="980"/>
      <c r="I38" s="980"/>
      <c r="J38" s="980"/>
      <c r="K38" s="981"/>
      <c r="L38" s="1010">
        <v>16</v>
      </c>
      <c r="M38" s="1011"/>
      <c r="N38" s="1011"/>
      <c r="O38" s="1011"/>
      <c r="P38" s="1011"/>
      <c r="Q38" s="1011"/>
      <c r="R38" s="1012"/>
      <c r="S38" s="1010">
        <v>1469</v>
      </c>
      <c r="T38" s="1011"/>
      <c r="U38" s="1011"/>
      <c r="V38" s="1011"/>
      <c r="W38" s="1011"/>
      <c r="X38" s="1011"/>
      <c r="Y38" s="982"/>
      <c r="Z38" s="984">
        <v>335</v>
      </c>
      <c r="AA38" s="1011"/>
      <c r="AB38" s="1011"/>
      <c r="AC38" s="1011"/>
      <c r="AD38" s="1011"/>
      <c r="AE38" s="1011"/>
      <c r="AF38" s="982"/>
      <c r="AG38" s="984">
        <f t="shared" si="0"/>
        <v>1804</v>
      </c>
      <c r="AH38" s="1011"/>
      <c r="AI38" s="1011"/>
      <c r="AJ38" s="1011"/>
      <c r="AK38" s="1011"/>
      <c r="AL38" s="1011"/>
      <c r="AM38" s="1012"/>
      <c r="AN38" s="982">
        <v>3174</v>
      </c>
      <c r="AO38" s="983"/>
      <c r="AP38" s="983"/>
      <c r="AQ38" s="983"/>
      <c r="AR38" s="983"/>
      <c r="AS38" s="983"/>
      <c r="AT38" s="983"/>
      <c r="AU38" s="983"/>
      <c r="AV38" s="983"/>
      <c r="AW38" s="983"/>
      <c r="AX38" s="988"/>
    </row>
    <row r="39" spans="1:65" s="189" customFormat="1" ht="18" customHeight="1">
      <c r="A39" s="997"/>
      <c r="B39" s="998"/>
      <c r="C39" s="998"/>
      <c r="D39" s="999"/>
      <c r="E39" s="980" t="s">
        <v>363</v>
      </c>
      <c r="F39" s="980"/>
      <c r="G39" s="980"/>
      <c r="H39" s="980"/>
      <c r="I39" s="980"/>
      <c r="J39" s="980"/>
      <c r="K39" s="981"/>
      <c r="L39" s="1010">
        <v>13</v>
      </c>
      <c r="M39" s="1011"/>
      <c r="N39" s="1011"/>
      <c r="O39" s="1011"/>
      <c r="P39" s="1011"/>
      <c r="Q39" s="1011"/>
      <c r="R39" s="1012"/>
      <c r="S39" s="1010">
        <v>1498</v>
      </c>
      <c r="T39" s="1011"/>
      <c r="U39" s="1011"/>
      <c r="V39" s="1011"/>
      <c r="W39" s="1011"/>
      <c r="X39" s="1011"/>
      <c r="Y39" s="982"/>
      <c r="Z39" s="984">
        <v>180</v>
      </c>
      <c r="AA39" s="1011"/>
      <c r="AB39" s="1011"/>
      <c r="AC39" s="1011"/>
      <c r="AD39" s="1011"/>
      <c r="AE39" s="1011"/>
      <c r="AF39" s="982"/>
      <c r="AG39" s="984">
        <f t="shared" si="0"/>
        <v>1678</v>
      </c>
      <c r="AH39" s="1011"/>
      <c r="AI39" s="1011"/>
      <c r="AJ39" s="1011"/>
      <c r="AK39" s="1011"/>
      <c r="AL39" s="1011"/>
      <c r="AM39" s="1012"/>
      <c r="AN39" s="982">
        <v>2509</v>
      </c>
      <c r="AO39" s="983"/>
      <c r="AP39" s="983"/>
      <c r="AQ39" s="983"/>
      <c r="AR39" s="983"/>
      <c r="AS39" s="983"/>
      <c r="AT39" s="983"/>
      <c r="AU39" s="983"/>
      <c r="AV39" s="983"/>
      <c r="AW39" s="983"/>
      <c r="AX39" s="988"/>
    </row>
    <row r="40" spans="1:65" s="189" customFormat="1" ht="18" customHeight="1">
      <c r="A40" s="997"/>
      <c r="B40" s="998"/>
      <c r="C40" s="998"/>
      <c r="D40" s="999"/>
      <c r="E40" s="980" t="s">
        <v>364</v>
      </c>
      <c r="F40" s="980"/>
      <c r="G40" s="980"/>
      <c r="H40" s="980"/>
      <c r="I40" s="980"/>
      <c r="J40" s="980"/>
      <c r="K40" s="981"/>
      <c r="L40" s="1010">
        <v>14</v>
      </c>
      <c r="M40" s="1011"/>
      <c r="N40" s="1011"/>
      <c r="O40" s="1011"/>
      <c r="P40" s="1011"/>
      <c r="Q40" s="1011"/>
      <c r="R40" s="1012"/>
      <c r="S40" s="1010">
        <v>1373</v>
      </c>
      <c r="T40" s="1011"/>
      <c r="U40" s="1011"/>
      <c r="V40" s="1011"/>
      <c r="W40" s="1011"/>
      <c r="X40" s="1011"/>
      <c r="Y40" s="982"/>
      <c r="Z40" s="984">
        <v>172</v>
      </c>
      <c r="AA40" s="1011"/>
      <c r="AB40" s="1011"/>
      <c r="AC40" s="1011"/>
      <c r="AD40" s="1011"/>
      <c r="AE40" s="1011"/>
      <c r="AF40" s="982"/>
      <c r="AG40" s="984">
        <f t="shared" si="0"/>
        <v>1545</v>
      </c>
      <c r="AH40" s="1011"/>
      <c r="AI40" s="1011"/>
      <c r="AJ40" s="1011"/>
      <c r="AK40" s="1011"/>
      <c r="AL40" s="1011"/>
      <c r="AM40" s="1012"/>
      <c r="AN40" s="982">
        <v>2208</v>
      </c>
      <c r="AO40" s="983"/>
      <c r="AP40" s="983"/>
      <c r="AQ40" s="983"/>
      <c r="AR40" s="983"/>
      <c r="AS40" s="983"/>
      <c r="AT40" s="983"/>
      <c r="AU40" s="983"/>
      <c r="AV40" s="983"/>
      <c r="AW40" s="983"/>
      <c r="AX40" s="988"/>
    </row>
    <row r="41" spans="1:65" s="189" customFormat="1" ht="18" customHeight="1">
      <c r="A41" s="997"/>
      <c r="B41" s="998"/>
      <c r="C41" s="998"/>
      <c r="D41" s="999"/>
      <c r="E41" s="980" t="s">
        <v>365</v>
      </c>
      <c r="F41" s="980"/>
      <c r="G41" s="980"/>
      <c r="H41" s="980"/>
      <c r="I41" s="980"/>
      <c r="J41" s="980"/>
      <c r="K41" s="981"/>
      <c r="L41" s="1010">
        <v>13</v>
      </c>
      <c r="M41" s="1011"/>
      <c r="N41" s="1011"/>
      <c r="O41" s="1011"/>
      <c r="P41" s="1011"/>
      <c r="Q41" s="1011"/>
      <c r="R41" s="1012"/>
      <c r="S41" s="1010">
        <v>1403</v>
      </c>
      <c r="T41" s="1011"/>
      <c r="U41" s="1011"/>
      <c r="V41" s="1011"/>
      <c r="W41" s="1011"/>
      <c r="X41" s="1011"/>
      <c r="Y41" s="982"/>
      <c r="Z41" s="984">
        <v>406</v>
      </c>
      <c r="AA41" s="1011"/>
      <c r="AB41" s="1011"/>
      <c r="AC41" s="1011"/>
      <c r="AD41" s="1011"/>
      <c r="AE41" s="1011"/>
      <c r="AF41" s="982"/>
      <c r="AG41" s="984">
        <f t="shared" si="0"/>
        <v>1809</v>
      </c>
      <c r="AH41" s="1011"/>
      <c r="AI41" s="1011"/>
      <c r="AJ41" s="1011"/>
      <c r="AK41" s="1011"/>
      <c r="AL41" s="1011"/>
      <c r="AM41" s="1012"/>
      <c r="AN41" s="982">
        <v>2560</v>
      </c>
      <c r="AO41" s="983"/>
      <c r="AP41" s="983"/>
      <c r="AQ41" s="983"/>
      <c r="AR41" s="983"/>
      <c r="AS41" s="983"/>
      <c r="AT41" s="983"/>
      <c r="AU41" s="983"/>
      <c r="AV41" s="983"/>
      <c r="AW41" s="983"/>
      <c r="AX41" s="988"/>
    </row>
    <row r="42" spans="1:65" s="189" customFormat="1" ht="18" customHeight="1">
      <c r="A42" s="1000"/>
      <c r="B42" s="1001"/>
      <c r="C42" s="1001"/>
      <c r="D42" s="1002"/>
      <c r="E42" s="973" t="s">
        <v>132</v>
      </c>
      <c r="F42" s="973"/>
      <c r="G42" s="973"/>
      <c r="H42" s="973"/>
      <c r="I42" s="973"/>
      <c r="J42" s="973"/>
      <c r="K42" s="974"/>
      <c r="L42" s="1007">
        <f>SUM(L36:R41)</f>
        <v>81</v>
      </c>
      <c r="M42" s="1008"/>
      <c r="N42" s="1008"/>
      <c r="O42" s="1008"/>
      <c r="P42" s="1008"/>
      <c r="Q42" s="1008"/>
      <c r="R42" s="1009"/>
      <c r="S42" s="1007">
        <f>SUM(S36:Y41)</f>
        <v>7977</v>
      </c>
      <c r="T42" s="1008"/>
      <c r="U42" s="1008"/>
      <c r="V42" s="1008"/>
      <c r="W42" s="1008"/>
      <c r="X42" s="1008"/>
      <c r="Y42" s="975"/>
      <c r="Z42" s="977">
        <f>SUM(Z36:AF41)</f>
        <v>1342</v>
      </c>
      <c r="AA42" s="1008"/>
      <c r="AB42" s="1008"/>
      <c r="AC42" s="1008"/>
      <c r="AD42" s="1008"/>
      <c r="AE42" s="1008"/>
      <c r="AF42" s="975"/>
      <c r="AG42" s="977">
        <f t="shared" si="0"/>
        <v>9319</v>
      </c>
      <c r="AH42" s="1008"/>
      <c r="AI42" s="1008"/>
      <c r="AJ42" s="1008"/>
      <c r="AK42" s="1008"/>
      <c r="AL42" s="1008"/>
      <c r="AM42" s="1009"/>
      <c r="AN42" s="978">
        <f>SUM(AN36:AX41)</f>
        <v>14471</v>
      </c>
      <c r="AO42" s="976"/>
      <c r="AP42" s="976"/>
      <c r="AQ42" s="976"/>
      <c r="AR42" s="976"/>
      <c r="AS42" s="976"/>
      <c r="AT42" s="976"/>
      <c r="AU42" s="976"/>
      <c r="AV42" s="976"/>
      <c r="AW42" s="976"/>
      <c r="AX42" s="979"/>
    </row>
    <row r="43" spans="1:65" s="189" customFormat="1" ht="18" customHeight="1">
      <c r="A43" s="994" t="s">
        <v>376</v>
      </c>
      <c r="B43" s="995"/>
      <c r="C43" s="995"/>
      <c r="D43" s="996"/>
      <c r="E43" s="1003" t="s">
        <v>360</v>
      </c>
      <c r="F43" s="1003"/>
      <c r="G43" s="1003"/>
      <c r="H43" s="1003"/>
      <c r="I43" s="1003"/>
      <c r="J43" s="1003"/>
      <c r="K43" s="1004"/>
      <c r="L43" s="991">
        <v>4</v>
      </c>
      <c r="M43" s="992"/>
      <c r="N43" s="992"/>
      <c r="O43" s="992"/>
      <c r="P43" s="992"/>
      <c r="Q43" s="992"/>
      <c r="R43" s="1005"/>
      <c r="S43" s="1006">
        <v>233</v>
      </c>
      <c r="T43" s="992"/>
      <c r="U43" s="992"/>
      <c r="V43" s="992"/>
      <c r="W43" s="992"/>
      <c r="X43" s="992"/>
      <c r="Y43" s="992"/>
      <c r="Z43" s="992">
        <v>138</v>
      </c>
      <c r="AA43" s="992"/>
      <c r="AB43" s="992"/>
      <c r="AC43" s="992"/>
      <c r="AD43" s="992"/>
      <c r="AE43" s="992"/>
      <c r="AF43" s="992"/>
      <c r="AG43" s="992">
        <f t="shared" si="0"/>
        <v>371</v>
      </c>
      <c r="AH43" s="992"/>
      <c r="AI43" s="992"/>
      <c r="AJ43" s="992"/>
      <c r="AK43" s="992"/>
      <c r="AL43" s="992"/>
      <c r="AM43" s="993"/>
      <c r="AN43" s="991">
        <v>1817</v>
      </c>
      <c r="AO43" s="992"/>
      <c r="AP43" s="992"/>
      <c r="AQ43" s="992"/>
      <c r="AR43" s="992"/>
      <c r="AS43" s="992"/>
      <c r="AT43" s="992"/>
      <c r="AU43" s="992"/>
      <c r="AV43" s="992"/>
      <c r="AW43" s="992"/>
      <c r="AX43" s="993"/>
      <c r="AY43" s="197"/>
      <c r="AZ43" s="197"/>
      <c r="BA43" s="197"/>
      <c r="BB43" s="197"/>
      <c r="BC43" s="197"/>
      <c r="BD43" s="197"/>
      <c r="BE43" s="197"/>
      <c r="BF43" s="197"/>
      <c r="BG43" s="197"/>
      <c r="BH43" s="197"/>
      <c r="BI43" s="197"/>
      <c r="BJ43" s="197"/>
      <c r="BK43" s="197"/>
      <c r="BL43" s="197"/>
      <c r="BM43" s="197"/>
    </row>
    <row r="44" spans="1:65" s="189" customFormat="1" ht="18" customHeight="1">
      <c r="A44" s="997"/>
      <c r="B44" s="998"/>
      <c r="C44" s="998"/>
      <c r="D44" s="999"/>
      <c r="E44" s="980" t="s">
        <v>361</v>
      </c>
      <c r="F44" s="980"/>
      <c r="G44" s="980"/>
      <c r="H44" s="980"/>
      <c r="I44" s="980"/>
      <c r="J44" s="980"/>
      <c r="K44" s="981"/>
      <c r="L44" s="982">
        <v>21</v>
      </c>
      <c r="M44" s="983"/>
      <c r="N44" s="983"/>
      <c r="O44" s="983"/>
      <c r="P44" s="983"/>
      <c r="Q44" s="983"/>
      <c r="R44" s="984"/>
      <c r="S44" s="985">
        <v>1189</v>
      </c>
      <c r="T44" s="983"/>
      <c r="U44" s="983"/>
      <c r="V44" s="983"/>
      <c r="W44" s="983"/>
      <c r="X44" s="983"/>
      <c r="Y44" s="983"/>
      <c r="Z44" s="983">
        <v>404</v>
      </c>
      <c r="AA44" s="983"/>
      <c r="AB44" s="983"/>
      <c r="AC44" s="983"/>
      <c r="AD44" s="983"/>
      <c r="AE44" s="983"/>
      <c r="AF44" s="983"/>
      <c r="AG44" s="983">
        <f t="shared" si="0"/>
        <v>1593</v>
      </c>
      <c r="AH44" s="983"/>
      <c r="AI44" s="983"/>
      <c r="AJ44" s="983"/>
      <c r="AK44" s="983"/>
      <c r="AL44" s="983"/>
      <c r="AM44" s="988"/>
      <c r="AN44" s="982">
        <v>7294</v>
      </c>
      <c r="AO44" s="983"/>
      <c r="AP44" s="983"/>
      <c r="AQ44" s="983"/>
      <c r="AR44" s="983"/>
      <c r="AS44" s="983"/>
      <c r="AT44" s="983"/>
      <c r="AU44" s="983"/>
      <c r="AV44" s="983"/>
      <c r="AW44" s="983"/>
      <c r="AX44" s="988"/>
      <c r="AY44" s="197"/>
      <c r="AZ44" s="197"/>
      <c r="BA44" s="197"/>
      <c r="BB44" s="197"/>
      <c r="BC44" s="197"/>
      <c r="BD44" s="197"/>
      <c r="BE44" s="197"/>
      <c r="BF44" s="197"/>
      <c r="BG44" s="197"/>
      <c r="BH44" s="197"/>
      <c r="BI44" s="197"/>
      <c r="BJ44" s="197"/>
      <c r="BK44" s="197"/>
      <c r="BL44" s="197"/>
      <c r="BM44" s="197"/>
    </row>
    <row r="45" spans="1:65" s="189" customFormat="1" ht="18" customHeight="1">
      <c r="A45" s="997"/>
      <c r="B45" s="998"/>
      <c r="C45" s="998"/>
      <c r="D45" s="999"/>
      <c r="E45" s="980" t="s">
        <v>362</v>
      </c>
      <c r="F45" s="980"/>
      <c r="G45" s="980"/>
      <c r="H45" s="980"/>
      <c r="I45" s="980"/>
      <c r="J45" s="980"/>
      <c r="K45" s="981"/>
      <c r="L45" s="982">
        <v>24</v>
      </c>
      <c r="M45" s="983"/>
      <c r="N45" s="983"/>
      <c r="O45" s="983"/>
      <c r="P45" s="983"/>
      <c r="Q45" s="983"/>
      <c r="R45" s="984"/>
      <c r="S45" s="985">
        <v>1711</v>
      </c>
      <c r="T45" s="983"/>
      <c r="U45" s="983"/>
      <c r="V45" s="983"/>
      <c r="W45" s="983"/>
      <c r="X45" s="983"/>
      <c r="Y45" s="983"/>
      <c r="Z45" s="983">
        <v>756</v>
      </c>
      <c r="AA45" s="983"/>
      <c r="AB45" s="983"/>
      <c r="AC45" s="983"/>
      <c r="AD45" s="983"/>
      <c r="AE45" s="983"/>
      <c r="AF45" s="983"/>
      <c r="AG45" s="983">
        <f t="shared" si="0"/>
        <v>2467</v>
      </c>
      <c r="AH45" s="983"/>
      <c r="AI45" s="983"/>
      <c r="AJ45" s="983"/>
      <c r="AK45" s="983"/>
      <c r="AL45" s="983"/>
      <c r="AM45" s="988"/>
      <c r="AN45" s="982">
        <v>11309</v>
      </c>
      <c r="AO45" s="983"/>
      <c r="AP45" s="983"/>
      <c r="AQ45" s="983"/>
      <c r="AR45" s="983"/>
      <c r="AS45" s="983"/>
      <c r="AT45" s="983"/>
      <c r="AU45" s="983"/>
      <c r="AV45" s="983"/>
      <c r="AW45" s="983"/>
      <c r="AX45" s="988"/>
      <c r="AY45" s="197"/>
      <c r="AZ45" s="197"/>
      <c r="BA45" s="197"/>
      <c r="BB45" s="197"/>
      <c r="BC45" s="197"/>
      <c r="BD45" s="197"/>
      <c r="BE45" s="197"/>
      <c r="BF45" s="197"/>
      <c r="BG45" s="197"/>
      <c r="BH45" s="197"/>
      <c r="BI45" s="197"/>
      <c r="BJ45" s="197"/>
      <c r="BK45" s="197"/>
      <c r="BL45" s="197"/>
      <c r="BM45" s="197"/>
    </row>
    <row r="46" spans="1:65" s="189" customFormat="1" ht="18" customHeight="1">
      <c r="A46" s="997"/>
      <c r="B46" s="998"/>
      <c r="C46" s="998"/>
      <c r="D46" s="999"/>
      <c r="E46" s="980" t="s">
        <v>363</v>
      </c>
      <c r="F46" s="980"/>
      <c r="G46" s="980"/>
      <c r="H46" s="980"/>
      <c r="I46" s="980"/>
      <c r="J46" s="980"/>
      <c r="K46" s="981"/>
      <c r="L46" s="982">
        <v>11</v>
      </c>
      <c r="M46" s="983"/>
      <c r="N46" s="983"/>
      <c r="O46" s="983"/>
      <c r="P46" s="983"/>
      <c r="Q46" s="983"/>
      <c r="R46" s="984"/>
      <c r="S46" s="985">
        <v>411</v>
      </c>
      <c r="T46" s="983"/>
      <c r="U46" s="983"/>
      <c r="V46" s="983"/>
      <c r="W46" s="983"/>
      <c r="X46" s="983"/>
      <c r="Y46" s="983"/>
      <c r="Z46" s="983">
        <v>242</v>
      </c>
      <c r="AA46" s="983"/>
      <c r="AB46" s="983"/>
      <c r="AC46" s="983"/>
      <c r="AD46" s="983"/>
      <c r="AE46" s="983"/>
      <c r="AF46" s="983"/>
      <c r="AG46" s="989">
        <f t="shared" si="0"/>
        <v>653</v>
      </c>
      <c r="AH46" s="989"/>
      <c r="AI46" s="989"/>
      <c r="AJ46" s="989"/>
      <c r="AK46" s="989"/>
      <c r="AL46" s="989"/>
      <c r="AM46" s="990"/>
      <c r="AN46" s="982">
        <v>2253</v>
      </c>
      <c r="AO46" s="983"/>
      <c r="AP46" s="983"/>
      <c r="AQ46" s="983"/>
      <c r="AR46" s="983"/>
      <c r="AS46" s="983"/>
      <c r="AT46" s="983"/>
      <c r="AU46" s="983"/>
      <c r="AV46" s="983"/>
      <c r="AW46" s="983"/>
      <c r="AX46" s="988"/>
      <c r="AY46" s="197"/>
      <c r="AZ46" s="197"/>
      <c r="BA46" s="197"/>
      <c r="BB46" s="197"/>
      <c r="BC46" s="197"/>
      <c r="BD46" s="197"/>
      <c r="BE46" s="197"/>
      <c r="BF46" s="197"/>
      <c r="BG46" s="197"/>
      <c r="BH46" s="197"/>
      <c r="BI46" s="197"/>
      <c r="BJ46" s="197"/>
      <c r="BK46" s="197"/>
      <c r="BL46" s="197"/>
      <c r="BM46" s="197"/>
    </row>
    <row r="47" spans="1:65" s="189" customFormat="1" ht="18" customHeight="1">
      <c r="A47" s="997"/>
      <c r="B47" s="998"/>
      <c r="C47" s="998"/>
      <c r="D47" s="999"/>
      <c r="E47" s="980" t="s">
        <v>364</v>
      </c>
      <c r="F47" s="980"/>
      <c r="G47" s="980"/>
      <c r="H47" s="980"/>
      <c r="I47" s="980"/>
      <c r="J47" s="980"/>
      <c r="K47" s="981"/>
      <c r="L47" s="982">
        <v>47</v>
      </c>
      <c r="M47" s="983"/>
      <c r="N47" s="983"/>
      <c r="O47" s="983"/>
      <c r="P47" s="983"/>
      <c r="Q47" s="983"/>
      <c r="R47" s="984"/>
      <c r="S47" s="985">
        <v>1756</v>
      </c>
      <c r="T47" s="983"/>
      <c r="U47" s="983"/>
      <c r="V47" s="983"/>
      <c r="W47" s="983"/>
      <c r="X47" s="983"/>
      <c r="Y47" s="983"/>
      <c r="Z47" s="983">
        <v>550</v>
      </c>
      <c r="AA47" s="983"/>
      <c r="AB47" s="983"/>
      <c r="AC47" s="983"/>
      <c r="AD47" s="983"/>
      <c r="AE47" s="983"/>
      <c r="AF47" s="983"/>
      <c r="AG47" s="983">
        <f t="shared" si="0"/>
        <v>2306</v>
      </c>
      <c r="AH47" s="983"/>
      <c r="AI47" s="983"/>
      <c r="AJ47" s="983"/>
      <c r="AK47" s="983"/>
      <c r="AL47" s="983"/>
      <c r="AM47" s="988"/>
      <c r="AN47" s="982">
        <v>8319</v>
      </c>
      <c r="AO47" s="983"/>
      <c r="AP47" s="983"/>
      <c r="AQ47" s="983"/>
      <c r="AR47" s="983"/>
      <c r="AS47" s="983"/>
      <c r="AT47" s="983"/>
      <c r="AU47" s="983"/>
      <c r="AV47" s="983"/>
      <c r="AW47" s="983"/>
      <c r="AX47" s="988"/>
      <c r="AY47" s="197"/>
      <c r="AZ47" s="197"/>
      <c r="BA47" s="197"/>
      <c r="BB47" s="197"/>
      <c r="BC47" s="197"/>
      <c r="BD47" s="197"/>
      <c r="BE47" s="197"/>
      <c r="BF47" s="197"/>
      <c r="BG47" s="197"/>
      <c r="BH47" s="197"/>
      <c r="BI47" s="197"/>
      <c r="BJ47" s="197"/>
      <c r="BK47" s="197"/>
      <c r="BL47" s="197"/>
      <c r="BM47" s="197"/>
    </row>
    <row r="48" spans="1:65" s="189" customFormat="1" ht="18" customHeight="1">
      <c r="A48" s="997"/>
      <c r="B48" s="998"/>
      <c r="C48" s="998"/>
      <c r="D48" s="999"/>
      <c r="E48" s="980" t="s">
        <v>365</v>
      </c>
      <c r="F48" s="980"/>
      <c r="G48" s="980"/>
      <c r="H48" s="980"/>
      <c r="I48" s="980"/>
      <c r="J48" s="980"/>
      <c r="K48" s="981"/>
      <c r="L48" s="982">
        <v>45</v>
      </c>
      <c r="M48" s="983"/>
      <c r="N48" s="983"/>
      <c r="O48" s="983"/>
      <c r="P48" s="983"/>
      <c r="Q48" s="983"/>
      <c r="R48" s="984"/>
      <c r="S48" s="985">
        <v>1937</v>
      </c>
      <c r="T48" s="983"/>
      <c r="U48" s="983"/>
      <c r="V48" s="983"/>
      <c r="W48" s="983"/>
      <c r="X48" s="983"/>
      <c r="Y48" s="983"/>
      <c r="Z48" s="983">
        <v>723</v>
      </c>
      <c r="AA48" s="983"/>
      <c r="AB48" s="983"/>
      <c r="AC48" s="983"/>
      <c r="AD48" s="983"/>
      <c r="AE48" s="983"/>
      <c r="AF48" s="983"/>
      <c r="AG48" s="986">
        <f t="shared" si="0"/>
        <v>2660</v>
      </c>
      <c r="AH48" s="986"/>
      <c r="AI48" s="986"/>
      <c r="AJ48" s="986"/>
      <c r="AK48" s="986"/>
      <c r="AL48" s="986"/>
      <c r="AM48" s="987"/>
      <c r="AN48" s="982">
        <v>10885</v>
      </c>
      <c r="AO48" s="983"/>
      <c r="AP48" s="983"/>
      <c r="AQ48" s="983"/>
      <c r="AR48" s="983"/>
      <c r="AS48" s="983"/>
      <c r="AT48" s="983"/>
      <c r="AU48" s="983"/>
      <c r="AV48" s="983"/>
      <c r="AW48" s="983"/>
      <c r="AX48" s="988"/>
      <c r="AY48" s="197"/>
      <c r="AZ48" s="197"/>
      <c r="BA48" s="197"/>
      <c r="BB48" s="197"/>
      <c r="BC48" s="197"/>
      <c r="BD48" s="197"/>
      <c r="BE48" s="197"/>
      <c r="BF48" s="197"/>
      <c r="BG48" s="197"/>
      <c r="BH48" s="197"/>
      <c r="BI48" s="197"/>
      <c r="BJ48" s="197"/>
      <c r="BK48" s="197"/>
      <c r="BL48" s="197"/>
      <c r="BM48" s="197"/>
    </row>
    <row r="49" spans="1:50" s="189" customFormat="1" ht="18" customHeight="1">
      <c r="A49" s="1000"/>
      <c r="B49" s="1001"/>
      <c r="C49" s="1001"/>
      <c r="D49" s="1002"/>
      <c r="E49" s="973" t="s">
        <v>132</v>
      </c>
      <c r="F49" s="973"/>
      <c r="G49" s="973"/>
      <c r="H49" s="973"/>
      <c r="I49" s="973"/>
      <c r="J49" s="973"/>
      <c r="K49" s="974"/>
      <c r="L49" s="975">
        <f>SUM(L43:R48)</f>
        <v>152</v>
      </c>
      <c r="M49" s="976"/>
      <c r="N49" s="976"/>
      <c r="O49" s="976"/>
      <c r="P49" s="976"/>
      <c r="Q49" s="976"/>
      <c r="R49" s="977"/>
      <c r="S49" s="978">
        <f>SUM(S43:Y48)</f>
        <v>7237</v>
      </c>
      <c r="T49" s="976"/>
      <c r="U49" s="976"/>
      <c r="V49" s="976"/>
      <c r="W49" s="976"/>
      <c r="X49" s="976"/>
      <c r="Y49" s="976"/>
      <c r="Z49" s="975">
        <f>SUM(Z43:AF48)</f>
        <v>2813</v>
      </c>
      <c r="AA49" s="976"/>
      <c r="AB49" s="976"/>
      <c r="AC49" s="976"/>
      <c r="AD49" s="976"/>
      <c r="AE49" s="976"/>
      <c r="AF49" s="976"/>
      <c r="AG49" s="975">
        <f>SUM(AG43:AM48)</f>
        <v>10050</v>
      </c>
      <c r="AH49" s="976"/>
      <c r="AI49" s="976"/>
      <c r="AJ49" s="976"/>
      <c r="AK49" s="976"/>
      <c r="AL49" s="976"/>
      <c r="AM49" s="979"/>
      <c r="AN49" s="978">
        <f>SUM(AN43:AX48)</f>
        <v>41877</v>
      </c>
      <c r="AO49" s="976"/>
      <c r="AP49" s="976"/>
      <c r="AQ49" s="976"/>
      <c r="AR49" s="976"/>
      <c r="AS49" s="976"/>
      <c r="AT49" s="976"/>
      <c r="AU49" s="976"/>
      <c r="AV49" s="976"/>
      <c r="AW49" s="976"/>
      <c r="AX49" s="979"/>
    </row>
    <row r="50" spans="1:50" s="189" customFormat="1" ht="18" customHeight="1">
      <c r="A50" s="963" t="s">
        <v>377</v>
      </c>
      <c r="B50" s="964"/>
      <c r="C50" s="964"/>
      <c r="D50" s="964"/>
      <c r="E50" s="964"/>
      <c r="F50" s="964"/>
      <c r="G50" s="964"/>
      <c r="H50" s="964"/>
      <c r="I50" s="964"/>
      <c r="J50" s="964"/>
      <c r="K50" s="965"/>
      <c r="L50" s="966">
        <f>L42+L49</f>
        <v>233</v>
      </c>
      <c r="M50" s="967"/>
      <c r="N50" s="967"/>
      <c r="O50" s="967"/>
      <c r="P50" s="967"/>
      <c r="Q50" s="967"/>
      <c r="R50" s="968"/>
      <c r="S50" s="969">
        <f>S42+S49</f>
        <v>15214</v>
      </c>
      <c r="T50" s="969"/>
      <c r="U50" s="969"/>
      <c r="V50" s="969"/>
      <c r="W50" s="969"/>
      <c r="X50" s="969"/>
      <c r="Y50" s="970"/>
      <c r="Z50" s="971">
        <f>Z42+Z49</f>
        <v>4155</v>
      </c>
      <c r="AA50" s="969"/>
      <c r="AB50" s="969"/>
      <c r="AC50" s="969"/>
      <c r="AD50" s="969"/>
      <c r="AE50" s="969"/>
      <c r="AF50" s="970"/>
      <c r="AG50" s="972">
        <f>AG42+AG49</f>
        <v>19369</v>
      </c>
      <c r="AH50" s="969"/>
      <c r="AI50" s="969"/>
      <c r="AJ50" s="969"/>
      <c r="AK50" s="969"/>
      <c r="AL50" s="969"/>
      <c r="AM50" s="969"/>
      <c r="AN50" s="969">
        <f>AN42+AN49</f>
        <v>56348</v>
      </c>
      <c r="AO50" s="969"/>
      <c r="AP50" s="969"/>
      <c r="AQ50" s="969"/>
      <c r="AR50" s="969"/>
      <c r="AS50" s="969"/>
      <c r="AT50" s="969"/>
      <c r="AU50" s="969"/>
      <c r="AV50" s="969"/>
      <c r="AW50" s="969"/>
      <c r="AX50" s="969"/>
    </row>
    <row r="51" spans="1:50" s="189" customFormat="1" ht="8.25" customHeight="1"/>
    <row r="52" spans="1:50" s="201" customFormat="1" ht="12" customHeight="1">
      <c r="A52" s="962" t="s">
        <v>378</v>
      </c>
      <c r="B52" s="962"/>
      <c r="C52" s="962"/>
      <c r="D52" s="962"/>
      <c r="E52" s="962"/>
      <c r="F52" s="962"/>
      <c r="G52" s="962"/>
      <c r="H52" s="962"/>
      <c r="I52" s="962"/>
      <c r="J52" s="962"/>
      <c r="K52" s="962"/>
      <c r="L52" s="962"/>
      <c r="M52" s="962"/>
      <c r="N52" s="962"/>
      <c r="O52" s="962"/>
      <c r="P52" s="962"/>
      <c r="Q52" s="962"/>
      <c r="R52" s="962"/>
      <c r="S52" s="962"/>
      <c r="T52" s="962"/>
      <c r="U52" s="962"/>
      <c r="V52" s="962"/>
      <c r="W52" s="962"/>
      <c r="X52" s="962"/>
      <c r="Y52" s="962"/>
      <c r="Z52" s="962"/>
      <c r="AA52" s="962"/>
      <c r="AB52" s="962"/>
      <c r="AC52" s="962"/>
      <c r="AD52" s="962"/>
      <c r="AE52" s="962"/>
      <c r="AF52" s="962"/>
      <c r="AG52" s="962"/>
      <c r="AH52" s="962"/>
      <c r="AI52" s="962"/>
      <c r="AJ52" s="962"/>
      <c r="AK52" s="962"/>
      <c r="AL52" s="962"/>
      <c r="AM52" s="962"/>
      <c r="AN52" s="962"/>
      <c r="AO52" s="962"/>
      <c r="AP52" s="962"/>
      <c r="AQ52" s="962"/>
      <c r="AR52" s="962"/>
      <c r="AS52" s="962"/>
      <c r="AT52" s="962"/>
      <c r="AU52" s="962"/>
      <c r="AV52" s="962"/>
      <c r="AW52" s="962"/>
      <c r="AX52" s="962"/>
    </row>
    <row r="53" spans="1:50">
      <c r="A53" s="962"/>
      <c r="B53" s="962"/>
      <c r="C53" s="962"/>
      <c r="D53" s="962"/>
      <c r="E53" s="962"/>
      <c r="F53" s="962"/>
      <c r="G53" s="962"/>
      <c r="H53" s="962"/>
      <c r="I53" s="962"/>
      <c r="J53" s="962"/>
      <c r="K53" s="962"/>
      <c r="L53" s="962"/>
      <c r="M53" s="962"/>
      <c r="N53" s="962"/>
      <c r="O53" s="962"/>
      <c r="P53" s="962"/>
      <c r="Q53" s="962"/>
      <c r="R53" s="962"/>
      <c r="S53" s="962"/>
      <c r="T53" s="962"/>
      <c r="U53" s="962"/>
      <c r="V53" s="962"/>
      <c r="W53" s="962"/>
      <c r="X53" s="962"/>
      <c r="Y53" s="962"/>
      <c r="Z53" s="962"/>
      <c r="AA53" s="962"/>
      <c r="AB53" s="962"/>
      <c r="AC53" s="962"/>
      <c r="AD53" s="962"/>
      <c r="AE53" s="962"/>
      <c r="AF53" s="962"/>
      <c r="AG53" s="962"/>
      <c r="AH53" s="962"/>
      <c r="AI53" s="962"/>
      <c r="AJ53" s="962"/>
      <c r="AK53" s="962"/>
      <c r="AL53" s="962"/>
      <c r="AM53" s="962"/>
      <c r="AN53" s="962"/>
      <c r="AO53" s="962"/>
      <c r="AP53" s="962"/>
      <c r="AQ53" s="962"/>
      <c r="AR53" s="962"/>
      <c r="AS53" s="962"/>
      <c r="AT53" s="962"/>
      <c r="AU53" s="962"/>
      <c r="AV53" s="962"/>
      <c r="AW53" s="962"/>
      <c r="AX53" s="962"/>
    </row>
    <row r="54" spans="1:50">
      <c r="A54" s="962"/>
      <c r="B54" s="962"/>
      <c r="C54" s="962"/>
      <c r="D54" s="962"/>
      <c r="E54" s="962"/>
      <c r="F54" s="962"/>
      <c r="G54" s="962"/>
      <c r="H54" s="962"/>
      <c r="I54" s="962"/>
      <c r="J54" s="962"/>
      <c r="K54" s="962"/>
      <c r="L54" s="962"/>
      <c r="M54" s="962"/>
      <c r="N54" s="962"/>
      <c r="O54" s="962"/>
      <c r="P54" s="962"/>
      <c r="Q54" s="962"/>
      <c r="R54" s="962"/>
      <c r="S54" s="962"/>
      <c r="T54" s="962"/>
      <c r="U54" s="962"/>
      <c r="V54" s="962"/>
      <c r="W54" s="962"/>
      <c r="X54" s="962"/>
      <c r="Y54" s="962"/>
      <c r="Z54" s="962"/>
      <c r="AA54" s="962"/>
      <c r="AB54" s="962"/>
      <c r="AC54" s="962"/>
      <c r="AD54" s="962"/>
      <c r="AE54" s="962"/>
      <c r="AF54" s="962"/>
      <c r="AG54" s="962"/>
      <c r="AH54" s="962"/>
      <c r="AI54" s="962"/>
      <c r="AJ54" s="962"/>
      <c r="AK54" s="962"/>
      <c r="AL54" s="962"/>
      <c r="AM54" s="962"/>
      <c r="AN54" s="962"/>
      <c r="AO54" s="962"/>
      <c r="AP54" s="962"/>
      <c r="AQ54" s="962"/>
      <c r="AR54" s="962"/>
      <c r="AS54" s="962"/>
      <c r="AT54" s="962"/>
      <c r="AU54" s="962"/>
      <c r="AV54" s="962"/>
      <c r="AW54" s="962"/>
      <c r="AX54" s="962"/>
    </row>
  </sheetData>
  <mergeCells count="196">
    <mergeCell ref="G5:O5"/>
    <mergeCell ref="P5:X5"/>
    <mergeCell ref="Y5:AG5"/>
    <mergeCell ref="AH5:AP5"/>
    <mergeCell ref="AQ5:AY5"/>
    <mergeCell ref="A6:F6"/>
    <mergeCell ref="G6:O6"/>
    <mergeCell ref="P6:X6"/>
    <mergeCell ref="Y6:AG6"/>
    <mergeCell ref="AH6:AP6"/>
    <mergeCell ref="A8:F8"/>
    <mergeCell ref="G8:O8"/>
    <mergeCell ref="P8:X8"/>
    <mergeCell ref="Y8:AG8"/>
    <mergeCell ref="AH8:AP8"/>
    <mergeCell ref="AQ8:AY8"/>
    <mergeCell ref="AQ6:AY6"/>
    <mergeCell ref="A7:F7"/>
    <mergeCell ref="G7:O7"/>
    <mergeCell ref="P7:X7"/>
    <mergeCell ref="Y7:AG7"/>
    <mergeCell ref="AH7:AP7"/>
    <mergeCell ref="AQ7:AY7"/>
    <mergeCell ref="A10:F10"/>
    <mergeCell ref="G10:O10"/>
    <mergeCell ref="P10:X10"/>
    <mergeCell ref="Y10:AG10"/>
    <mergeCell ref="AH10:AP10"/>
    <mergeCell ref="AQ10:AY10"/>
    <mergeCell ref="A9:F9"/>
    <mergeCell ref="G9:O9"/>
    <mergeCell ref="P9:X9"/>
    <mergeCell ref="Y9:AG9"/>
    <mergeCell ref="AH9:AP9"/>
    <mergeCell ref="AQ9:AY9"/>
    <mergeCell ref="A12:F12"/>
    <mergeCell ref="G12:O12"/>
    <mergeCell ref="P12:X12"/>
    <mergeCell ref="Y12:AG12"/>
    <mergeCell ref="AH12:AP12"/>
    <mergeCell ref="AQ12:AY12"/>
    <mergeCell ref="A11:F11"/>
    <mergeCell ref="G11:O11"/>
    <mergeCell ref="P11:X11"/>
    <mergeCell ref="Y11:AG11"/>
    <mergeCell ref="AH11:AP11"/>
    <mergeCell ref="AQ11:AY11"/>
    <mergeCell ref="G20:O20"/>
    <mergeCell ref="P20:X20"/>
    <mergeCell ref="Y20:AG20"/>
    <mergeCell ref="AH20:AP20"/>
    <mergeCell ref="AQ20:AY20"/>
    <mergeCell ref="A21:F21"/>
    <mergeCell ref="G21:O21"/>
    <mergeCell ref="P21:X21"/>
    <mergeCell ref="Y21:AG21"/>
    <mergeCell ref="AH21:AP21"/>
    <mergeCell ref="A23:F23"/>
    <mergeCell ref="G23:O23"/>
    <mergeCell ref="P23:X23"/>
    <mergeCell ref="Y23:AG23"/>
    <mergeCell ref="AH23:AP23"/>
    <mergeCell ref="AQ23:AY23"/>
    <mergeCell ref="AQ21:AY21"/>
    <mergeCell ref="A22:F22"/>
    <mergeCell ref="G22:O22"/>
    <mergeCell ref="P22:X22"/>
    <mergeCell ref="Y22:AG22"/>
    <mergeCell ref="AH22:AP22"/>
    <mergeCell ref="AQ22:AY22"/>
    <mergeCell ref="A25:F25"/>
    <mergeCell ref="G25:O25"/>
    <mergeCell ref="P25:X25"/>
    <mergeCell ref="Y25:AG25"/>
    <mergeCell ref="AH25:AP25"/>
    <mergeCell ref="AQ25:AY25"/>
    <mergeCell ref="A24:F24"/>
    <mergeCell ref="G24:O24"/>
    <mergeCell ref="P24:X24"/>
    <mergeCell ref="Y24:AG24"/>
    <mergeCell ref="AH24:AP24"/>
    <mergeCell ref="AQ24:AY24"/>
    <mergeCell ref="A27:F27"/>
    <mergeCell ref="G27:O27"/>
    <mergeCell ref="P27:X27"/>
    <mergeCell ref="Y27:AG27"/>
    <mergeCell ref="AH27:AP27"/>
    <mergeCell ref="AQ27:AY27"/>
    <mergeCell ref="A26:F26"/>
    <mergeCell ref="G26:O26"/>
    <mergeCell ref="P26:X26"/>
    <mergeCell ref="Y26:AG26"/>
    <mergeCell ref="AH26:AP26"/>
    <mergeCell ref="AQ26:AY26"/>
    <mergeCell ref="AH33:AX33"/>
    <mergeCell ref="A34:D35"/>
    <mergeCell ref="E34:K35"/>
    <mergeCell ref="L34:R35"/>
    <mergeCell ref="S34:AM34"/>
    <mergeCell ref="AN34:AX35"/>
    <mergeCell ref="S35:Y35"/>
    <mergeCell ref="Z35:AF35"/>
    <mergeCell ref="AG35:AM35"/>
    <mergeCell ref="AN36:AX36"/>
    <mergeCell ref="E37:K37"/>
    <mergeCell ref="L37:R37"/>
    <mergeCell ref="S37:Y37"/>
    <mergeCell ref="Z37:AF37"/>
    <mergeCell ref="AG37:AM37"/>
    <mergeCell ref="AN37:AX37"/>
    <mergeCell ref="A36:D42"/>
    <mergeCell ref="E36:K36"/>
    <mergeCell ref="L36:R36"/>
    <mergeCell ref="S36:Y36"/>
    <mergeCell ref="Z36:AF36"/>
    <mergeCell ref="AG36:AM36"/>
    <mergeCell ref="E38:K38"/>
    <mergeCell ref="L38:R38"/>
    <mergeCell ref="S38:Y38"/>
    <mergeCell ref="Z38:AF38"/>
    <mergeCell ref="E40:K40"/>
    <mergeCell ref="L40:R40"/>
    <mergeCell ref="S40:Y40"/>
    <mergeCell ref="Z40:AF40"/>
    <mergeCell ref="AG40:AM40"/>
    <mergeCell ref="AN40:AX40"/>
    <mergeCell ref="AG38:AM38"/>
    <mergeCell ref="AN38:AX38"/>
    <mergeCell ref="E39:K39"/>
    <mergeCell ref="L39:R39"/>
    <mergeCell ref="S39:Y39"/>
    <mergeCell ref="Z39:AF39"/>
    <mergeCell ref="AG39:AM39"/>
    <mergeCell ref="AN39:AX39"/>
    <mergeCell ref="E42:K42"/>
    <mergeCell ref="L42:R42"/>
    <mergeCell ref="S42:Y42"/>
    <mergeCell ref="Z42:AF42"/>
    <mergeCell ref="AG42:AM42"/>
    <mergeCell ref="AN42:AX42"/>
    <mergeCell ref="E41:K41"/>
    <mergeCell ref="L41:R41"/>
    <mergeCell ref="S41:Y41"/>
    <mergeCell ref="Z41:AF41"/>
    <mergeCell ref="AG41:AM41"/>
    <mergeCell ref="AN41:AX41"/>
    <mergeCell ref="AG45:AM45"/>
    <mergeCell ref="AN45:AX45"/>
    <mergeCell ref="E46:K46"/>
    <mergeCell ref="L46:R46"/>
    <mergeCell ref="S46:Y46"/>
    <mergeCell ref="Z46:AF46"/>
    <mergeCell ref="AG46:AM46"/>
    <mergeCell ref="AN46:AX46"/>
    <mergeCell ref="AN43:AX43"/>
    <mergeCell ref="E44:K44"/>
    <mergeCell ref="L44:R44"/>
    <mergeCell ref="S44:Y44"/>
    <mergeCell ref="Z44:AF44"/>
    <mergeCell ref="AG44:AM44"/>
    <mergeCell ref="AN44:AX44"/>
    <mergeCell ref="E43:K43"/>
    <mergeCell ref="L43:R43"/>
    <mergeCell ref="S43:Y43"/>
    <mergeCell ref="Z43:AF43"/>
    <mergeCell ref="AG43:AM43"/>
    <mergeCell ref="E45:K45"/>
    <mergeCell ref="L45:R45"/>
    <mergeCell ref="S45:Y45"/>
    <mergeCell ref="Z45:AF45"/>
    <mergeCell ref="E48:K48"/>
    <mergeCell ref="L48:R48"/>
    <mergeCell ref="S48:Y48"/>
    <mergeCell ref="Z48:AF48"/>
    <mergeCell ref="AG48:AM48"/>
    <mergeCell ref="AN48:AX48"/>
    <mergeCell ref="E47:K47"/>
    <mergeCell ref="L47:R47"/>
    <mergeCell ref="S47:Y47"/>
    <mergeCell ref="Z47:AF47"/>
    <mergeCell ref="AG47:AM47"/>
    <mergeCell ref="AN47:AX47"/>
    <mergeCell ref="A52:AX54"/>
    <mergeCell ref="A50:K50"/>
    <mergeCell ref="L50:R50"/>
    <mergeCell ref="S50:Y50"/>
    <mergeCell ref="Z50:AF50"/>
    <mergeCell ref="AG50:AM50"/>
    <mergeCell ref="AN50:AX50"/>
    <mergeCell ref="E49:K49"/>
    <mergeCell ref="L49:R49"/>
    <mergeCell ref="S49:Y49"/>
    <mergeCell ref="Z49:AF49"/>
    <mergeCell ref="AG49:AM49"/>
    <mergeCell ref="AN49:AX49"/>
    <mergeCell ref="A43:D49"/>
  </mergeCells>
  <phoneticPr fontId="7"/>
  <pageMargins left="0.78740157480314965" right="0.78740157480314965" top="0.98425196850393704" bottom="0.78740157480314965" header="0.51181102362204722" footer="0.51181102362204722"/>
  <pageSetup paperSize="9" scale="91" orientation="portrait" r:id="rId1"/>
  <headerFooter alignWithMargins="0"/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B6F8C-283F-421C-93CE-2687B8E02CD7}">
  <sheetPr>
    <tabColor rgb="FF66FF99"/>
  </sheetPr>
  <dimension ref="B3:N49"/>
  <sheetViews>
    <sheetView view="pageBreakPreview" zoomScale="85" zoomScaleNormal="100" zoomScaleSheetLayoutView="85" workbookViewId="0"/>
  </sheetViews>
  <sheetFormatPr defaultRowHeight="13.5"/>
  <cols>
    <col min="1" max="1" width="2.875" style="591" customWidth="1"/>
    <col min="2" max="2" width="1.125" style="591" customWidth="1"/>
    <col min="3" max="6" width="9" style="591"/>
    <col min="7" max="11" width="11.25" style="591" customWidth="1"/>
    <col min="12" max="12" width="12.125" style="591" customWidth="1"/>
    <col min="13" max="13" width="9.875" style="591" bestFit="1" customWidth="1"/>
    <col min="14" max="14" width="10.5" style="591" bestFit="1" customWidth="1"/>
    <col min="15" max="16384" width="9" style="591"/>
  </cols>
  <sheetData>
    <row r="3" spans="2:11">
      <c r="C3" s="591" t="s">
        <v>338</v>
      </c>
      <c r="G3" s="923"/>
      <c r="H3" s="923"/>
      <c r="I3" s="923"/>
      <c r="J3" s="923"/>
      <c r="K3" s="923"/>
    </row>
    <row r="4" spans="2:11" ht="14.25">
      <c r="B4" s="591" t="s">
        <v>339</v>
      </c>
      <c r="C4" s="924"/>
      <c r="D4" s="924"/>
      <c r="E4" s="924"/>
      <c r="F4" s="924"/>
    </row>
    <row r="5" spans="2:11" ht="14.25" thickBot="1"/>
    <row r="6" spans="2:11" ht="13.5" customHeight="1">
      <c r="C6" s="1436"/>
      <c r="D6" s="925"/>
      <c r="E6" s="926"/>
      <c r="F6" s="927" t="s">
        <v>257</v>
      </c>
      <c r="G6" s="1438" t="s">
        <v>538</v>
      </c>
      <c r="H6" s="1440" t="s">
        <v>555</v>
      </c>
      <c r="I6" s="1442" t="s">
        <v>583</v>
      </c>
      <c r="J6" s="1440" t="s">
        <v>612</v>
      </c>
      <c r="K6" s="1444" t="s">
        <v>674</v>
      </c>
    </row>
    <row r="7" spans="2:11" ht="14.25" customHeight="1">
      <c r="C7" s="1437"/>
      <c r="D7" s="928"/>
      <c r="E7" s="929" t="s">
        <v>340</v>
      </c>
      <c r="F7" s="930"/>
      <c r="G7" s="1439"/>
      <c r="H7" s="1441"/>
      <c r="I7" s="1443"/>
      <c r="J7" s="1441"/>
      <c r="K7" s="1445"/>
    </row>
    <row r="8" spans="2:11" ht="14.25">
      <c r="C8" s="1435" t="s">
        <v>341</v>
      </c>
      <c r="D8" s="1431" t="s">
        <v>342</v>
      </c>
      <c r="E8" s="1432" t="s">
        <v>343</v>
      </c>
      <c r="F8" s="1432"/>
      <c r="G8" s="931">
        <v>3</v>
      </c>
      <c r="H8" s="932">
        <v>3</v>
      </c>
      <c r="I8" s="931">
        <v>3</v>
      </c>
      <c r="J8" s="932">
        <v>3</v>
      </c>
      <c r="K8" s="933">
        <v>3</v>
      </c>
    </row>
    <row r="9" spans="2:11" ht="14.25">
      <c r="C9" s="1426"/>
      <c r="D9" s="1431"/>
      <c r="E9" s="1432" t="s">
        <v>344</v>
      </c>
      <c r="F9" s="1432"/>
      <c r="G9" s="934">
        <v>239</v>
      </c>
      <c r="H9" s="935">
        <v>138</v>
      </c>
      <c r="I9" s="934">
        <v>332</v>
      </c>
      <c r="J9" s="935">
        <v>355</v>
      </c>
      <c r="K9" s="936">
        <v>315</v>
      </c>
    </row>
    <row r="10" spans="2:11" ht="14.25" customHeight="1">
      <c r="C10" s="1426"/>
      <c r="D10" s="1431"/>
      <c r="E10" s="1432" t="s">
        <v>345</v>
      </c>
      <c r="F10" s="1432"/>
      <c r="G10" s="937">
        <v>153594</v>
      </c>
      <c r="H10" s="938">
        <v>117798</v>
      </c>
      <c r="I10" s="937">
        <v>234188</v>
      </c>
      <c r="J10" s="938">
        <v>250975</v>
      </c>
      <c r="K10" s="939">
        <v>260116</v>
      </c>
    </row>
    <row r="11" spans="2:11" ht="14.25">
      <c r="C11" s="1426"/>
      <c r="D11" s="1431" t="s">
        <v>346</v>
      </c>
      <c r="E11" s="1432" t="s">
        <v>343</v>
      </c>
      <c r="F11" s="1432"/>
      <c r="G11" s="934">
        <v>8</v>
      </c>
      <c r="H11" s="935">
        <v>8</v>
      </c>
      <c r="I11" s="934">
        <v>8</v>
      </c>
      <c r="J11" s="935">
        <v>8</v>
      </c>
      <c r="K11" s="933">
        <v>8</v>
      </c>
    </row>
    <row r="12" spans="2:11" ht="14.25">
      <c r="C12" s="1426"/>
      <c r="D12" s="1431"/>
      <c r="E12" s="1432" t="s">
        <v>344</v>
      </c>
      <c r="F12" s="1432"/>
      <c r="G12" s="940">
        <v>643</v>
      </c>
      <c r="H12" s="941">
        <v>876</v>
      </c>
      <c r="I12" s="940">
        <v>1001</v>
      </c>
      <c r="J12" s="941">
        <v>1073</v>
      </c>
      <c r="K12" s="936">
        <v>1047</v>
      </c>
    </row>
    <row r="13" spans="2:11" ht="14.25" customHeight="1">
      <c r="C13" s="1426"/>
      <c r="D13" s="1431"/>
      <c r="E13" s="1432" t="s">
        <v>345</v>
      </c>
      <c r="F13" s="1432"/>
      <c r="G13" s="937">
        <v>246688</v>
      </c>
      <c r="H13" s="938">
        <v>328654</v>
      </c>
      <c r="I13" s="937">
        <v>436505</v>
      </c>
      <c r="J13" s="938">
        <v>491943</v>
      </c>
      <c r="K13" s="939">
        <v>510246</v>
      </c>
    </row>
    <row r="14" spans="2:11" ht="14.25">
      <c r="C14" s="1426"/>
      <c r="D14" s="1431" t="s">
        <v>347</v>
      </c>
      <c r="E14" s="1432" t="s">
        <v>343</v>
      </c>
      <c r="F14" s="1432"/>
      <c r="G14" s="934">
        <v>2</v>
      </c>
      <c r="H14" s="935">
        <v>2</v>
      </c>
      <c r="I14" s="934">
        <v>2</v>
      </c>
      <c r="J14" s="935">
        <v>2</v>
      </c>
      <c r="K14" s="933">
        <v>2</v>
      </c>
    </row>
    <row r="15" spans="2:11" ht="14.25">
      <c r="C15" s="1426"/>
      <c r="D15" s="1431"/>
      <c r="E15" s="1432" t="s">
        <v>344</v>
      </c>
      <c r="F15" s="1432"/>
      <c r="G15" s="940">
        <v>141</v>
      </c>
      <c r="H15" s="941">
        <v>159</v>
      </c>
      <c r="I15" s="940">
        <v>168</v>
      </c>
      <c r="J15" s="941">
        <v>122</v>
      </c>
      <c r="K15" s="936">
        <v>181</v>
      </c>
    </row>
    <row r="16" spans="2:11" ht="14.25" customHeight="1">
      <c r="C16" s="1426"/>
      <c r="D16" s="1431"/>
      <c r="E16" s="1432" t="s">
        <v>345</v>
      </c>
      <c r="F16" s="1432"/>
      <c r="G16" s="937">
        <v>34246</v>
      </c>
      <c r="H16" s="938">
        <v>40545</v>
      </c>
      <c r="I16" s="937">
        <v>49081</v>
      </c>
      <c r="J16" s="938">
        <v>35393</v>
      </c>
      <c r="K16" s="939">
        <v>56875</v>
      </c>
    </row>
    <row r="17" spans="3:14" ht="14.25">
      <c r="C17" s="1426"/>
      <c r="D17" s="1431" t="s">
        <v>348</v>
      </c>
      <c r="E17" s="1432" t="s">
        <v>343</v>
      </c>
      <c r="F17" s="1432"/>
      <c r="G17" s="934">
        <v>1</v>
      </c>
      <c r="H17" s="935">
        <v>1</v>
      </c>
      <c r="I17" s="934">
        <v>1</v>
      </c>
      <c r="J17" s="935">
        <v>1</v>
      </c>
      <c r="K17" s="933">
        <v>1</v>
      </c>
    </row>
    <row r="18" spans="3:14" ht="14.25">
      <c r="C18" s="1426"/>
      <c r="D18" s="1431"/>
      <c r="E18" s="1432" t="s">
        <v>344</v>
      </c>
      <c r="F18" s="1432"/>
      <c r="G18" s="940">
        <v>95</v>
      </c>
      <c r="H18" s="941">
        <v>77</v>
      </c>
      <c r="I18" s="940">
        <v>81</v>
      </c>
      <c r="J18" s="941">
        <v>73</v>
      </c>
      <c r="K18" s="936">
        <v>83</v>
      </c>
    </row>
    <row r="19" spans="3:14" ht="14.25" customHeight="1">
      <c r="C19" s="1426"/>
      <c r="D19" s="1431"/>
      <c r="E19" s="1432" t="s">
        <v>345</v>
      </c>
      <c r="F19" s="1432"/>
      <c r="G19" s="937">
        <v>69610</v>
      </c>
      <c r="H19" s="938">
        <v>55531</v>
      </c>
      <c r="I19" s="937">
        <v>59846</v>
      </c>
      <c r="J19" s="938">
        <v>58436</v>
      </c>
      <c r="K19" s="939">
        <v>68968</v>
      </c>
    </row>
    <row r="20" spans="3:14" ht="14.25">
      <c r="C20" s="1426"/>
      <c r="D20" s="1431" t="s">
        <v>349</v>
      </c>
      <c r="E20" s="1432" t="s">
        <v>343</v>
      </c>
      <c r="F20" s="1432"/>
      <c r="G20" s="934">
        <v>5</v>
      </c>
      <c r="H20" s="935">
        <v>5</v>
      </c>
      <c r="I20" s="932">
        <v>5</v>
      </c>
      <c r="J20" s="935">
        <v>5</v>
      </c>
      <c r="K20" s="933">
        <v>5</v>
      </c>
    </row>
    <row r="21" spans="3:14" ht="14.25">
      <c r="C21" s="1426"/>
      <c r="D21" s="1431"/>
      <c r="E21" s="1432" t="s">
        <v>344</v>
      </c>
      <c r="F21" s="1432"/>
      <c r="G21" s="940">
        <v>616</v>
      </c>
      <c r="H21" s="941">
        <v>779</v>
      </c>
      <c r="I21" s="940">
        <v>1102</v>
      </c>
      <c r="J21" s="941">
        <v>1307</v>
      </c>
      <c r="K21" s="936">
        <v>1444</v>
      </c>
    </row>
    <row r="22" spans="3:14" ht="14.25" customHeight="1">
      <c r="C22" s="1426"/>
      <c r="D22" s="1431"/>
      <c r="E22" s="1432" t="s">
        <v>345</v>
      </c>
      <c r="F22" s="1432"/>
      <c r="G22" s="937">
        <v>346412</v>
      </c>
      <c r="H22" s="938">
        <v>450378</v>
      </c>
      <c r="I22" s="937">
        <v>723593</v>
      </c>
      <c r="J22" s="938">
        <v>929845</v>
      </c>
      <c r="K22" s="939">
        <v>1176816</v>
      </c>
    </row>
    <row r="23" spans="3:14" ht="14.25">
      <c r="C23" s="1426"/>
      <c r="D23" s="1431" t="s">
        <v>350</v>
      </c>
      <c r="E23" s="1432" t="s">
        <v>343</v>
      </c>
      <c r="F23" s="1432"/>
      <c r="G23" s="934">
        <v>4</v>
      </c>
      <c r="H23" s="935">
        <v>4</v>
      </c>
      <c r="I23" s="934">
        <v>4</v>
      </c>
      <c r="J23" s="935">
        <v>4</v>
      </c>
      <c r="K23" s="933">
        <v>4</v>
      </c>
      <c r="L23" s="942"/>
    </row>
    <row r="24" spans="3:14" ht="14.25">
      <c r="C24" s="1426"/>
      <c r="D24" s="1431"/>
      <c r="E24" s="1432" t="s">
        <v>344</v>
      </c>
      <c r="F24" s="1432"/>
      <c r="G24" s="940">
        <v>223</v>
      </c>
      <c r="H24" s="941">
        <v>271</v>
      </c>
      <c r="I24" s="940">
        <v>356</v>
      </c>
      <c r="J24" s="941">
        <v>353</v>
      </c>
      <c r="K24" s="936">
        <v>357</v>
      </c>
      <c r="L24" s="942"/>
    </row>
    <row r="25" spans="3:14" ht="15" thickBot="1">
      <c r="C25" s="1427"/>
      <c r="D25" s="1433"/>
      <c r="E25" s="1434" t="s">
        <v>345</v>
      </c>
      <c r="F25" s="1434"/>
      <c r="G25" s="943">
        <v>140883</v>
      </c>
      <c r="H25" s="944">
        <v>161833</v>
      </c>
      <c r="I25" s="943">
        <v>227542</v>
      </c>
      <c r="J25" s="944">
        <v>229792</v>
      </c>
      <c r="K25" s="945">
        <v>207403</v>
      </c>
      <c r="L25" s="942"/>
    </row>
    <row r="26" spans="3:14" ht="3" customHeight="1" thickBot="1">
      <c r="C26" s="946"/>
      <c r="D26" s="947"/>
      <c r="E26" s="948"/>
      <c r="F26" s="948"/>
      <c r="G26" s="948"/>
      <c r="H26" s="949"/>
      <c r="I26" s="948"/>
      <c r="J26" s="949"/>
      <c r="K26" s="950"/>
    </row>
    <row r="27" spans="3:14" ht="14.25">
      <c r="C27" s="1425" t="s">
        <v>351</v>
      </c>
      <c r="D27" s="1428" t="s">
        <v>342</v>
      </c>
      <c r="E27" s="1429" t="s">
        <v>343</v>
      </c>
      <c r="F27" s="1430"/>
      <c r="G27" s="951">
        <v>33</v>
      </c>
      <c r="H27" s="952">
        <v>33</v>
      </c>
      <c r="I27" s="951">
        <v>33</v>
      </c>
      <c r="J27" s="952">
        <v>33</v>
      </c>
      <c r="K27" s="953">
        <v>33</v>
      </c>
    </row>
    <row r="28" spans="3:14" ht="14.25">
      <c r="C28" s="1426"/>
      <c r="D28" s="1417"/>
      <c r="E28" s="1418" t="s">
        <v>344</v>
      </c>
      <c r="F28" s="1419"/>
      <c r="G28" s="940">
        <v>2157</v>
      </c>
      <c r="H28" s="941">
        <v>2134</v>
      </c>
      <c r="I28" s="940">
        <v>2226</v>
      </c>
      <c r="J28" s="941">
        <v>1565</v>
      </c>
      <c r="K28" s="954">
        <v>2266</v>
      </c>
      <c r="L28" s="955"/>
      <c r="M28" s="955"/>
      <c r="N28" s="956"/>
    </row>
    <row r="29" spans="3:14" ht="14.25">
      <c r="C29" s="1426"/>
      <c r="D29" s="1417"/>
      <c r="E29" s="1418" t="s">
        <v>345</v>
      </c>
      <c r="F29" s="1419"/>
      <c r="G29" s="937">
        <v>279035</v>
      </c>
      <c r="H29" s="938">
        <v>303306</v>
      </c>
      <c r="I29" s="937">
        <v>301636</v>
      </c>
      <c r="J29" s="938">
        <v>247851</v>
      </c>
      <c r="K29" s="939">
        <v>343115</v>
      </c>
      <c r="L29" s="957"/>
      <c r="M29" s="957"/>
      <c r="N29" s="956"/>
    </row>
    <row r="30" spans="3:14" ht="14.25">
      <c r="C30" s="1426"/>
      <c r="D30" s="1417" t="s">
        <v>346</v>
      </c>
      <c r="E30" s="1418" t="s">
        <v>343</v>
      </c>
      <c r="F30" s="1419"/>
      <c r="G30" s="931">
        <v>76</v>
      </c>
      <c r="H30" s="932">
        <v>76</v>
      </c>
      <c r="I30" s="931">
        <v>72</v>
      </c>
      <c r="J30" s="932">
        <v>72</v>
      </c>
      <c r="K30" s="933">
        <v>72</v>
      </c>
      <c r="N30" s="956"/>
    </row>
    <row r="31" spans="3:14" ht="14.25">
      <c r="C31" s="1426"/>
      <c r="D31" s="1417"/>
      <c r="E31" s="1418" t="s">
        <v>344</v>
      </c>
      <c r="F31" s="1419"/>
      <c r="G31" s="940">
        <v>3506</v>
      </c>
      <c r="H31" s="941">
        <v>4062</v>
      </c>
      <c r="I31" s="940">
        <v>3990</v>
      </c>
      <c r="J31" s="941">
        <v>3926</v>
      </c>
      <c r="K31" s="954">
        <v>4286</v>
      </c>
      <c r="L31" s="955"/>
      <c r="M31" s="955"/>
      <c r="N31" s="956"/>
    </row>
    <row r="32" spans="3:14" ht="14.25">
      <c r="C32" s="1426"/>
      <c r="D32" s="1417"/>
      <c r="E32" s="1418" t="s">
        <v>345</v>
      </c>
      <c r="F32" s="1419"/>
      <c r="G32" s="937">
        <v>578659</v>
      </c>
      <c r="H32" s="938">
        <v>668514</v>
      </c>
      <c r="I32" s="937">
        <v>768419</v>
      </c>
      <c r="J32" s="938">
        <v>845242</v>
      </c>
      <c r="K32" s="939">
        <v>972118</v>
      </c>
      <c r="L32" s="957"/>
      <c r="M32" s="957"/>
      <c r="N32" s="956"/>
    </row>
    <row r="33" spans="3:14" ht="14.25">
      <c r="C33" s="1426"/>
      <c r="D33" s="1417" t="s">
        <v>347</v>
      </c>
      <c r="E33" s="1418" t="s">
        <v>343</v>
      </c>
      <c r="F33" s="1419"/>
      <c r="G33" s="931">
        <v>42</v>
      </c>
      <c r="H33" s="932">
        <v>42</v>
      </c>
      <c r="I33" s="931">
        <v>42</v>
      </c>
      <c r="J33" s="932">
        <v>42</v>
      </c>
      <c r="K33" s="933">
        <v>42</v>
      </c>
    </row>
    <row r="34" spans="3:14" ht="14.25">
      <c r="C34" s="1426"/>
      <c r="D34" s="1417"/>
      <c r="E34" s="1418" t="s">
        <v>344</v>
      </c>
      <c r="F34" s="1419"/>
      <c r="G34" s="940">
        <v>3368</v>
      </c>
      <c r="H34" s="941">
        <v>3646</v>
      </c>
      <c r="I34" s="940">
        <v>3312</v>
      </c>
      <c r="J34" s="941">
        <v>1915</v>
      </c>
      <c r="K34" s="954">
        <v>2871</v>
      </c>
      <c r="L34" s="955"/>
      <c r="M34" s="955"/>
      <c r="N34" s="956"/>
    </row>
    <row r="35" spans="3:14" ht="14.25">
      <c r="C35" s="1426"/>
      <c r="D35" s="1417"/>
      <c r="E35" s="1418" t="s">
        <v>345</v>
      </c>
      <c r="F35" s="1419"/>
      <c r="G35" s="937">
        <v>512887</v>
      </c>
      <c r="H35" s="938">
        <v>559574</v>
      </c>
      <c r="I35" s="937">
        <v>561474</v>
      </c>
      <c r="J35" s="938">
        <v>373213</v>
      </c>
      <c r="K35" s="939">
        <v>541145</v>
      </c>
      <c r="L35" s="957"/>
      <c r="M35" s="957"/>
      <c r="N35" s="956"/>
    </row>
    <row r="36" spans="3:14" ht="14.25">
      <c r="C36" s="1426"/>
      <c r="D36" s="1417" t="s">
        <v>348</v>
      </c>
      <c r="E36" s="1418" t="s">
        <v>343</v>
      </c>
      <c r="F36" s="1419"/>
      <c r="G36" s="931">
        <v>33</v>
      </c>
      <c r="H36" s="932">
        <v>33</v>
      </c>
      <c r="I36" s="931">
        <v>33</v>
      </c>
      <c r="J36" s="932">
        <v>33</v>
      </c>
      <c r="K36" s="933">
        <v>32</v>
      </c>
      <c r="N36" s="956"/>
    </row>
    <row r="37" spans="3:14" ht="14.25">
      <c r="C37" s="1426"/>
      <c r="D37" s="1417"/>
      <c r="E37" s="1418" t="s">
        <v>344</v>
      </c>
      <c r="F37" s="1419"/>
      <c r="G37" s="940">
        <v>2128</v>
      </c>
      <c r="H37" s="941">
        <v>2409</v>
      </c>
      <c r="I37" s="940">
        <v>2495</v>
      </c>
      <c r="J37" s="941">
        <v>1847</v>
      </c>
      <c r="K37" s="954">
        <v>2386</v>
      </c>
      <c r="L37" s="955"/>
      <c r="M37" s="955"/>
      <c r="N37" s="956"/>
    </row>
    <row r="38" spans="3:14" ht="14.25">
      <c r="C38" s="1426"/>
      <c r="D38" s="1417"/>
      <c r="E38" s="1418" t="s">
        <v>345</v>
      </c>
      <c r="F38" s="1419"/>
      <c r="G38" s="937">
        <v>296138</v>
      </c>
      <c r="H38" s="938">
        <v>341650</v>
      </c>
      <c r="I38" s="937">
        <v>380563</v>
      </c>
      <c r="J38" s="938">
        <v>361154</v>
      </c>
      <c r="K38" s="939">
        <v>436893</v>
      </c>
      <c r="L38" s="957"/>
      <c r="M38" s="957"/>
      <c r="N38" s="956"/>
    </row>
    <row r="39" spans="3:14" ht="14.25">
      <c r="C39" s="1426"/>
      <c r="D39" s="1416" t="s">
        <v>349</v>
      </c>
      <c r="E39" s="1418" t="s">
        <v>343</v>
      </c>
      <c r="F39" s="1419"/>
      <c r="G39" s="931">
        <v>90</v>
      </c>
      <c r="H39" s="932">
        <v>90</v>
      </c>
      <c r="I39" s="931">
        <v>90</v>
      </c>
      <c r="J39" s="932">
        <v>89</v>
      </c>
      <c r="K39" s="933">
        <v>89</v>
      </c>
      <c r="N39" s="956"/>
    </row>
    <row r="40" spans="3:14" ht="14.25">
      <c r="C40" s="1426"/>
      <c r="D40" s="1417"/>
      <c r="E40" s="1418" t="s">
        <v>344</v>
      </c>
      <c r="F40" s="1419"/>
      <c r="G40" s="940">
        <v>5551</v>
      </c>
      <c r="H40" s="941">
        <v>6511</v>
      </c>
      <c r="I40" s="940">
        <v>7157</v>
      </c>
      <c r="J40" s="941">
        <v>6042</v>
      </c>
      <c r="K40" s="954">
        <v>7090</v>
      </c>
      <c r="L40" s="955"/>
      <c r="M40" s="955"/>
      <c r="N40" s="956"/>
    </row>
    <row r="41" spans="3:14" ht="14.25">
      <c r="C41" s="1426"/>
      <c r="D41" s="1417"/>
      <c r="E41" s="1418" t="s">
        <v>345</v>
      </c>
      <c r="F41" s="1419"/>
      <c r="G41" s="937">
        <v>837581</v>
      </c>
      <c r="H41" s="938">
        <v>1042556</v>
      </c>
      <c r="I41" s="937">
        <v>1235062</v>
      </c>
      <c r="J41" s="938">
        <v>1257788</v>
      </c>
      <c r="K41" s="939">
        <v>1637269</v>
      </c>
      <c r="L41" s="957"/>
      <c r="M41" s="957"/>
      <c r="N41" s="956"/>
    </row>
    <row r="42" spans="3:14" ht="14.25">
      <c r="C42" s="1426"/>
      <c r="D42" s="1417" t="s">
        <v>350</v>
      </c>
      <c r="E42" s="1421" t="s">
        <v>343</v>
      </c>
      <c r="F42" s="1422"/>
      <c r="G42" s="934">
        <v>101</v>
      </c>
      <c r="H42" s="935">
        <v>100</v>
      </c>
      <c r="I42" s="934">
        <v>100</v>
      </c>
      <c r="J42" s="935">
        <v>101</v>
      </c>
      <c r="K42" s="936">
        <v>101</v>
      </c>
      <c r="L42" s="942"/>
      <c r="N42" s="956"/>
    </row>
    <row r="43" spans="3:14" ht="14.25">
      <c r="C43" s="1426"/>
      <c r="D43" s="1417"/>
      <c r="E43" s="1418" t="s">
        <v>344</v>
      </c>
      <c r="F43" s="1419"/>
      <c r="G43" s="940">
        <v>6923</v>
      </c>
      <c r="H43" s="941">
        <v>8185</v>
      </c>
      <c r="I43" s="940">
        <v>8714</v>
      </c>
      <c r="J43" s="941">
        <v>7884</v>
      </c>
      <c r="K43" s="954">
        <v>8688</v>
      </c>
      <c r="L43" s="942"/>
      <c r="M43" s="955"/>
      <c r="N43" s="956"/>
    </row>
    <row r="44" spans="3:14" ht="15" thickBot="1">
      <c r="C44" s="1427"/>
      <c r="D44" s="1420"/>
      <c r="E44" s="1423" t="s">
        <v>345</v>
      </c>
      <c r="F44" s="1424"/>
      <c r="G44" s="943">
        <v>1007917</v>
      </c>
      <c r="H44" s="944">
        <v>1246020</v>
      </c>
      <c r="I44" s="943">
        <v>1459985</v>
      </c>
      <c r="J44" s="944">
        <v>1487125</v>
      </c>
      <c r="K44" s="945">
        <v>1558603</v>
      </c>
      <c r="L44" s="942"/>
      <c r="M44" s="957"/>
      <c r="N44" s="956"/>
    </row>
    <row r="45" spans="3:14">
      <c r="C45" s="958"/>
      <c r="D45" s="958"/>
      <c r="E45" s="958"/>
      <c r="F45" s="958"/>
      <c r="G45" s="958"/>
      <c r="H45" s="958"/>
      <c r="I45" s="958"/>
      <c r="J45" s="958"/>
      <c r="K45" s="958"/>
    </row>
    <row r="46" spans="3:14">
      <c r="C46" s="959" t="s">
        <v>352</v>
      </c>
      <c r="D46" s="959"/>
      <c r="E46" s="959"/>
      <c r="F46" s="959"/>
      <c r="G46" s="958"/>
      <c r="H46" s="958"/>
      <c r="I46" s="958"/>
      <c r="J46" s="958"/>
      <c r="K46" s="958"/>
    </row>
    <row r="47" spans="3:14">
      <c r="C47" s="959"/>
      <c r="D47" s="959"/>
      <c r="E47" s="959" t="s">
        <v>353</v>
      </c>
      <c r="F47" s="959"/>
      <c r="G47" s="958"/>
      <c r="H47" s="958"/>
      <c r="I47" s="958"/>
      <c r="J47" s="958"/>
      <c r="K47" s="958"/>
    </row>
    <row r="48" spans="3:14">
      <c r="C48" s="959"/>
      <c r="D48" s="959"/>
      <c r="E48" s="959"/>
      <c r="F48" s="959"/>
      <c r="G48" s="958"/>
      <c r="H48" s="958"/>
      <c r="I48" s="958"/>
      <c r="J48" s="958"/>
      <c r="K48" s="958"/>
    </row>
    <row r="49" spans="3:11">
      <c r="C49" s="959" t="s">
        <v>354</v>
      </c>
      <c r="D49" s="959"/>
      <c r="E49" s="959"/>
      <c r="F49" s="959"/>
      <c r="G49" s="958"/>
      <c r="H49" s="958"/>
      <c r="I49" s="958"/>
      <c r="J49" s="958"/>
      <c r="K49" s="958"/>
    </row>
  </sheetData>
  <mergeCells count="56">
    <mergeCell ref="K6:K7"/>
    <mergeCell ref="C6:C7"/>
    <mergeCell ref="G6:G7"/>
    <mergeCell ref="H6:H7"/>
    <mergeCell ref="I6:I7"/>
    <mergeCell ref="J6:J7"/>
    <mergeCell ref="C8:C25"/>
    <mergeCell ref="D8:D10"/>
    <mergeCell ref="E8:F8"/>
    <mergeCell ref="E9:F9"/>
    <mergeCell ref="E10:F10"/>
    <mergeCell ref="D11:D13"/>
    <mergeCell ref="E11:F11"/>
    <mergeCell ref="E12:F12"/>
    <mergeCell ref="E13:F13"/>
    <mergeCell ref="D14:D16"/>
    <mergeCell ref="E14:F14"/>
    <mergeCell ref="E15:F15"/>
    <mergeCell ref="E16:F16"/>
    <mergeCell ref="D17:D19"/>
    <mergeCell ref="E17:F17"/>
    <mergeCell ref="E18:F18"/>
    <mergeCell ref="E19:F19"/>
    <mergeCell ref="D20:D22"/>
    <mergeCell ref="E20:F20"/>
    <mergeCell ref="E21:F21"/>
    <mergeCell ref="E22:F22"/>
    <mergeCell ref="D23:D25"/>
    <mergeCell ref="E23:F23"/>
    <mergeCell ref="E24:F24"/>
    <mergeCell ref="E25:F25"/>
    <mergeCell ref="C27:C44"/>
    <mergeCell ref="D27:D29"/>
    <mergeCell ref="E27:F27"/>
    <mergeCell ref="E28:F28"/>
    <mergeCell ref="E29:F29"/>
    <mergeCell ref="D30:D32"/>
    <mergeCell ref="E30:F30"/>
    <mergeCell ref="E31:F31"/>
    <mergeCell ref="E32:F32"/>
    <mergeCell ref="D33:D35"/>
    <mergeCell ref="E33:F33"/>
    <mergeCell ref="E34:F34"/>
    <mergeCell ref="E35:F35"/>
    <mergeCell ref="D36:D38"/>
    <mergeCell ref="E36:F36"/>
    <mergeCell ref="E37:F37"/>
    <mergeCell ref="E38:F38"/>
    <mergeCell ref="D39:D41"/>
    <mergeCell ref="E39:F39"/>
    <mergeCell ref="E40:F40"/>
    <mergeCell ref="E41:F41"/>
    <mergeCell ref="D42:D44"/>
    <mergeCell ref="E42:F42"/>
    <mergeCell ref="E43:F43"/>
    <mergeCell ref="E44:F44"/>
  </mergeCells>
  <phoneticPr fontId="7"/>
  <pageMargins left="0.7" right="0.7" top="0.75" bottom="0.75" header="0.3" footer="0.3"/>
  <pageSetup paperSize="9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CE599C-B29A-4038-BDD7-3A6B5E8A0577}">
  <sheetPr>
    <tabColor rgb="FF00FFFF"/>
  </sheetPr>
  <dimension ref="A1:K19"/>
  <sheetViews>
    <sheetView zoomScaleNormal="100" zoomScaleSheetLayoutView="90" workbookViewId="0">
      <pane xSplit="2" topLeftCell="C1" activePane="topRight" state="frozen"/>
      <selection activeCell="Z41" sqref="Z41:AF41"/>
      <selection pane="topRight"/>
    </sheetView>
  </sheetViews>
  <sheetFormatPr defaultRowHeight="13.5"/>
  <cols>
    <col min="1" max="1" width="10.625" style="203" customWidth="1"/>
    <col min="2" max="6" width="11.625" style="203" customWidth="1"/>
    <col min="7" max="7" width="13.125" style="203" customWidth="1"/>
    <col min="8" max="8" width="12.75" style="203" customWidth="1"/>
    <col min="9" max="9" width="6.75" style="203" customWidth="1"/>
    <col min="10" max="11" width="6.875" style="203" customWidth="1"/>
    <col min="12" max="256" width="9" style="203"/>
    <col min="257" max="257" width="10.625" style="203" customWidth="1"/>
    <col min="258" max="262" width="11.625" style="203" customWidth="1"/>
    <col min="263" max="263" width="13.125" style="203" customWidth="1"/>
    <col min="264" max="264" width="12.75" style="203" customWidth="1"/>
    <col min="265" max="265" width="6.75" style="203" customWidth="1"/>
    <col min="266" max="267" width="6.875" style="203" customWidth="1"/>
    <col min="268" max="512" width="9" style="203"/>
    <col min="513" max="513" width="10.625" style="203" customWidth="1"/>
    <col min="514" max="518" width="11.625" style="203" customWidth="1"/>
    <col min="519" max="519" width="13.125" style="203" customWidth="1"/>
    <col min="520" max="520" width="12.75" style="203" customWidth="1"/>
    <col min="521" max="521" width="6.75" style="203" customWidth="1"/>
    <col min="522" max="523" width="6.875" style="203" customWidth="1"/>
    <col min="524" max="768" width="9" style="203"/>
    <col min="769" max="769" width="10.625" style="203" customWidth="1"/>
    <col min="770" max="774" width="11.625" style="203" customWidth="1"/>
    <col min="775" max="775" width="13.125" style="203" customWidth="1"/>
    <col min="776" max="776" width="12.75" style="203" customWidth="1"/>
    <col min="777" max="777" width="6.75" style="203" customWidth="1"/>
    <col min="778" max="779" width="6.875" style="203" customWidth="1"/>
    <col min="780" max="1024" width="9" style="203"/>
    <col min="1025" max="1025" width="10.625" style="203" customWidth="1"/>
    <col min="1026" max="1030" width="11.625" style="203" customWidth="1"/>
    <col min="1031" max="1031" width="13.125" style="203" customWidth="1"/>
    <col min="1032" max="1032" width="12.75" style="203" customWidth="1"/>
    <col min="1033" max="1033" width="6.75" style="203" customWidth="1"/>
    <col min="1034" max="1035" width="6.875" style="203" customWidth="1"/>
    <col min="1036" max="1280" width="9" style="203"/>
    <col min="1281" max="1281" width="10.625" style="203" customWidth="1"/>
    <col min="1282" max="1286" width="11.625" style="203" customWidth="1"/>
    <col min="1287" max="1287" width="13.125" style="203" customWidth="1"/>
    <col min="1288" max="1288" width="12.75" style="203" customWidth="1"/>
    <col min="1289" max="1289" width="6.75" style="203" customWidth="1"/>
    <col min="1290" max="1291" width="6.875" style="203" customWidth="1"/>
    <col min="1292" max="1536" width="9" style="203"/>
    <col min="1537" max="1537" width="10.625" style="203" customWidth="1"/>
    <col min="1538" max="1542" width="11.625" style="203" customWidth="1"/>
    <col min="1543" max="1543" width="13.125" style="203" customWidth="1"/>
    <col min="1544" max="1544" width="12.75" style="203" customWidth="1"/>
    <col min="1545" max="1545" width="6.75" style="203" customWidth="1"/>
    <col min="1546" max="1547" width="6.875" style="203" customWidth="1"/>
    <col min="1548" max="1792" width="9" style="203"/>
    <col min="1793" max="1793" width="10.625" style="203" customWidth="1"/>
    <col min="1794" max="1798" width="11.625" style="203" customWidth="1"/>
    <col min="1799" max="1799" width="13.125" style="203" customWidth="1"/>
    <col min="1800" max="1800" width="12.75" style="203" customWidth="1"/>
    <col min="1801" max="1801" width="6.75" style="203" customWidth="1"/>
    <col min="1802" max="1803" width="6.875" style="203" customWidth="1"/>
    <col min="1804" max="2048" width="9" style="203"/>
    <col min="2049" max="2049" width="10.625" style="203" customWidth="1"/>
    <col min="2050" max="2054" width="11.625" style="203" customWidth="1"/>
    <col min="2055" max="2055" width="13.125" style="203" customWidth="1"/>
    <col min="2056" max="2056" width="12.75" style="203" customWidth="1"/>
    <col min="2057" max="2057" width="6.75" style="203" customWidth="1"/>
    <col min="2058" max="2059" width="6.875" style="203" customWidth="1"/>
    <col min="2060" max="2304" width="9" style="203"/>
    <col min="2305" max="2305" width="10.625" style="203" customWidth="1"/>
    <col min="2306" max="2310" width="11.625" style="203" customWidth="1"/>
    <col min="2311" max="2311" width="13.125" style="203" customWidth="1"/>
    <col min="2312" max="2312" width="12.75" style="203" customWidth="1"/>
    <col min="2313" max="2313" width="6.75" style="203" customWidth="1"/>
    <col min="2314" max="2315" width="6.875" style="203" customWidth="1"/>
    <col min="2316" max="2560" width="9" style="203"/>
    <col min="2561" max="2561" width="10.625" style="203" customWidth="1"/>
    <col min="2562" max="2566" width="11.625" style="203" customWidth="1"/>
    <col min="2567" max="2567" width="13.125" style="203" customWidth="1"/>
    <col min="2568" max="2568" width="12.75" style="203" customWidth="1"/>
    <col min="2569" max="2569" width="6.75" style="203" customWidth="1"/>
    <col min="2570" max="2571" width="6.875" style="203" customWidth="1"/>
    <col min="2572" max="2816" width="9" style="203"/>
    <col min="2817" max="2817" width="10.625" style="203" customWidth="1"/>
    <col min="2818" max="2822" width="11.625" style="203" customWidth="1"/>
    <col min="2823" max="2823" width="13.125" style="203" customWidth="1"/>
    <col min="2824" max="2824" width="12.75" style="203" customWidth="1"/>
    <col min="2825" max="2825" width="6.75" style="203" customWidth="1"/>
    <col min="2826" max="2827" width="6.875" style="203" customWidth="1"/>
    <col min="2828" max="3072" width="9" style="203"/>
    <col min="3073" max="3073" width="10.625" style="203" customWidth="1"/>
    <col min="3074" max="3078" width="11.625" style="203" customWidth="1"/>
    <col min="3079" max="3079" width="13.125" style="203" customWidth="1"/>
    <col min="3080" max="3080" width="12.75" style="203" customWidth="1"/>
    <col min="3081" max="3081" width="6.75" style="203" customWidth="1"/>
    <col min="3082" max="3083" width="6.875" style="203" customWidth="1"/>
    <col min="3084" max="3328" width="9" style="203"/>
    <col min="3329" max="3329" width="10.625" style="203" customWidth="1"/>
    <col min="3330" max="3334" width="11.625" style="203" customWidth="1"/>
    <col min="3335" max="3335" width="13.125" style="203" customWidth="1"/>
    <col min="3336" max="3336" width="12.75" style="203" customWidth="1"/>
    <col min="3337" max="3337" width="6.75" style="203" customWidth="1"/>
    <col min="3338" max="3339" width="6.875" style="203" customWidth="1"/>
    <col min="3340" max="3584" width="9" style="203"/>
    <col min="3585" max="3585" width="10.625" style="203" customWidth="1"/>
    <col min="3586" max="3590" width="11.625" style="203" customWidth="1"/>
    <col min="3591" max="3591" width="13.125" style="203" customWidth="1"/>
    <col min="3592" max="3592" width="12.75" style="203" customWidth="1"/>
    <col min="3593" max="3593" width="6.75" style="203" customWidth="1"/>
    <col min="3594" max="3595" width="6.875" style="203" customWidth="1"/>
    <col min="3596" max="3840" width="9" style="203"/>
    <col min="3841" max="3841" width="10.625" style="203" customWidth="1"/>
    <col min="3842" max="3846" width="11.625" style="203" customWidth="1"/>
    <col min="3847" max="3847" width="13.125" style="203" customWidth="1"/>
    <col min="3848" max="3848" width="12.75" style="203" customWidth="1"/>
    <col min="3849" max="3849" width="6.75" style="203" customWidth="1"/>
    <col min="3850" max="3851" width="6.875" style="203" customWidth="1"/>
    <col min="3852" max="4096" width="9" style="203"/>
    <col min="4097" max="4097" width="10.625" style="203" customWidth="1"/>
    <col min="4098" max="4102" width="11.625" style="203" customWidth="1"/>
    <col min="4103" max="4103" width="13.125" style="203" customWidth="1"/>
    <col min="4104" max="4104" width="12.75" style="203" customWidth="1"/>
    <col min="4105" max="4105" width="6.75" style="203" customWidth="1"/>
    <col min="4106" max="4107" width="6.875" style="203" customWidth="1"/>
    <col min="4108" max="4352" width="9" style="203"/>
    <col min="4353" max="4353" width="10.625" style="203" customWidth="1"/>
    <col min="4354" max="4358" width="11.625" style="203" customWidth="1"/>
    <col min="4359" max="4359" width="13.125" style="203" customWidth="1"/>
    <col min="4360" max="4360" width="12.75" style="203" customWidth="1"/>
    <col min="4361" max="4361" width="6.75" style="203" customWidth="1"/>
    <col min="4362" max="4363" width="6.875" style="203" customWidth="1"/>
    <col min="4364" max="4608" width="9" style="203"/>
    <col min="4609" max="4609" width="10.625" style="203" customWidth="1"/>
    <col min="4610" max="4614" width="11.625" style="203" customWidth="1"/>
    <col min="4615" max="4615" width="13.125" style="203" customWidth="1"/>
    <col min="4616" max="4616" width="12.75" style="203" customWidth="1"/>
    <col min="4617" max="4617" width="6.75" style="203" customWidth="1"/>
    <col min="4618" max="4619" width="6.875" style="203" customWidth="1"/>
    <col min="4620" max="4864" width="9" style="203"/>
    <col min="4865" max="4865" width="10.625" style="203" customWidth="1"/>
    <col min="4866" max="4870" width="11.625" style="203" customWidth="1"/>
    <col min="4871" max="4871" width="13.125" style="203" customWidth="1"/>
    <col min="4872" max="4872" width="12.75" style="203" customWidth="1"/>
    <col min="4873" max="4873" width="6.75" style="203" customWidth="1"/>
    <col min="4874" max="4875" width="6.875" style="203" customWidth="1"/>
    <col min="4876" max="5120" width="9" style="203"/>
    <col min="5121" max="5121" width="10.625" style="203" customWidth="1"/>
    <col min="5122" max="5126" width="11.625" style="203" customWidth="1"/>
    <col min="5127" max="5127" width="13.125" style="203" customWidth="1"/>
    <col min="5128" max="5128" width="12.75" style="203" customWidth="1"/>
    <col min="5129" max="5129" width="6.75" style="203" customWidth="1"/>
    <col min="5130" max="5131" width="6.875" style="203" customWidth="1"/>
    <col min="5132" max="5376" width="9" style="203"/>
    <col min="5377" max="5377" width="10.625" style="203" customWidth="1"/>
    <col min="5378" max="5382" width="11.625" style="203" customWidth="1"/>
    <col min="5383" max="5383" width="13.125" style="203" customWidth="1"/>
    <col min="5384" max="5384" width="12.75" style="203" customWidth="1"/>
    <col min="5385" max="5385" width="6.75" style="203" customWidth="1"/>
    <col min="5386" max="5387" width="6.875" style="203" customWidth="1"/>
    <col min="5388" max="5632" width="9" style="203"/>
    <col min="5633" max="5633" width="10.625" style="203" customWidth="1"/>
    <col min="5634" max="5638" width="11.625" style="203" customWidth="1"/>
    <col min="5639" max="5639" width="13.125" style="203" customWidth="1"/>
    <col min="5640" max="5640" width="12.75" style="203" customWidth="1"/>
    <col min="5641" max="5641" width="6.75" style="203" customWidth="1"/>
    <col min="5642" max="5643" width="6.875" style="203" customWidth="1"/>
    <col min="5644" max="5888" width="9" style="203"/>
    <col min="5889" max="5889" width="10.625" style="203" customWidth="1"/>
    <col min="5890" max="5894" width="11.625" style="203" customWidth="1"/>
    <col min="5895" max="5895" width="13.125" style="203" customWidth="1"/>
    <col min="5896" max="5896" width="12.75" style="203" customWidth="1"/>
    <col min="5897" max="5897" width="6.75" style="203" customWidth="1"/>
    <col min="5898" max="5899" width="6.875" style="203" customWidth="1"/>
    <col min="5900" max="6144" width="9" style="203"/>
    <col min="6145" max="6145" width="10.625" style="203" customWidth="1"/>
    <col min="6146" max="6150" width="11.625" style="203" customWidth="1"/>
    <col min="6151" max="6151" width="13.125" style="203" customWidth="1"/>
    <col min="6152" max="6152" width="12.75" style="203" customWidth="1"/>
    <col min="6153" max="6153" width="6.75" style="203" customWidth="1"/>
    <col min="6154" max="6155" width="6.875" style="203" customWidth="1"/>
    <col min="6156" max="6400" width="9" style="203"/>
    <col min="6401" max="6401" width="10.625" style="203" customWidth="1"/>
    <col min="6402" max="6406" width="11.625" style="203" customWidth="1"/>
    <col min="6407" max="6407" width="13.125" style="203" customWidth="1"/>
    <col min="6408" max="6408" width="12.75" style="203" customWidth="1"/>
    <col min="6409" max="6409" width="6.75" style="203" customWidth="1"/>
    <col min="6410" max="6411" width="6.875" style="203" customWidth="1"/>
    <col min="6412" max="6656" width="9" style="203"/>
    <col min="6657" max="6657" width="10.625" style="203" customWidth="1"/>
    <col min="6658" max="6662" width="11.625" style="203" customWidth="1"/>
    <col min="6663" max="6663" width="13.125" style="203" customWidth="1"/>
    <col min="6664" max="6664" width="12.75" style="203" customWidth="1"/>
    <col min="6665" max="6665" width="6.75" style="203" customWidth="1"/>
    <col min="6666" max="6667" width="6.875" style="203" customWidth="1"/>
    <col min="6668" max="6912" width="9" style="203"/>
    <col min="6913" max="6913" width="10.625" style="203" customWidth="1"/>
    <col min="6914" max="6918" width="11.625" style="203" customWidth="1"/>
    <col min="6919" max="6919" width="13.125" style="203" customWidth="1"/>
    <col min="6920" max="6920" width="12.75" style="203" customWidth="1"/>
    <col min="6921" max="6921" width="6.75" style="203" customWidth="1"/>
    <col min="6922" max="6923" width="6.875" style="203" customWidth="1"/>
    <col min="6924" max="7168" width="9" style="203"/>
    <col min="7169" max="7169" width="10.625" style="203" customWidth="1"/>
    <col min="7170" max="7174" width="11.625" style="203" customWidth="1"/>
    <col min="7175" max="7175" width="13.125" style="203" customWidth="1"/>
    <col min="7176" max="7176" width="12.75" style="203" customWidth="1"/>
    <col min="7177" max="7177" width="6.75" style="203" customWidth="1"/>
    <col min="7178" max="7179" width="6.875" style="203" customWidth="1"/>
    <col min="7180" max="7424" width="9" style="203"/>
    <col min="7425" max="7425" width="10.625" style="203" customWidth="1"/>
    <col min="7426" max="7430" width="11.625" style="203" customWidth="1"/>
    <col min="7431" max="7431" width="13.125" style="203" customWidth="1"/>
    <col min="7432" max="7432" width="12.75" style="203" customWidth="1"/>
    <col min="7433" max="7433" width="6.75" style="203" customWidth="1"/>
    <col min="7434" max="7435" width="6.875" style="203" customWidth="1"/>
    <col min="7436" max="7680" width="9" style="203"/>
    <col min="7681" max="7681" width="10.625" style="203" customWidth="1"/>
    <col min="7682" max="7686" width="11.625" style="203" customWidth="1"/>
    <col min="7687" max="7687" width="13.125" style="203" customWidth="1"/>
    <col min="7688" max="7688" width="12.75" style="203" customWidth="1"/>
    <col min="7689" max="7689" width="6.75" style="203" customWidth="1"/>
    <col min="7690" max="7691" width="6.875" style="203" customWidth="1"/>
    <col min="7692" max="7936" width="9" style="203"/>
    <col min="7937" max="7937" width="10.625" style="203" customWidth="1"/>
    <col min="7938" max="7942" width="11.625" style="203" customWidth="1"/>
    <col min="7943" max="7943" width="13.125" style="203" customWidth="1"/>
    <col min="7944" max="7944" width="12.75" style="203" customWidth="1"/>
    <col min="7945" max="7945" width="6.75" style="203" customWidth="1"/>
    <col min="7946" max="7947" width="6.875" style="203" customWidth="1"/>
    <col min="7948" max="8192" width="9" style="203"/>
    <col min="8193" max="8193" width="10.625" style="203" customWidth="1"/>
    <col min="8194" max="8198" width="11.625" style="203" customWidth="1"/>
    <col min="8199" max="8199" width="13.125" style="203" customWidth="1"/>
    <col min="8200" max="8200" width="12.75" style="203" customWidth="1"/>
    <col min="8201" max="8201" width="6.75" style="203" customWidth="1"/>
    <col min="8202" max="8203" width="6.875" style="203" customWidth="1"/>
    <col min="8204" max="8448" width="9" style="203"/>
    <col min="8449" max="8449" width="10.625" style="203" customWidth="1"/>
    <col min="8450" max="8454" width="11.625" style="203" customWidth="1"/>
    <col min="8455" max="8455" width="13.125" style="203" customWidth="1"/>
    <col min="8456" max="8456" width="12.75" style="203" customWidth="1"/>
    <col min="8457" max="8457" width="6.75" style="203" customWidth="1"/>
    <col min="8458" max="8459" width="6.875" style="203" customWidth="1"/>
    <col min="8460" max="8704" width="9" style="203"/>
    <col min="8705" max="8705" width="10.625" style="203" customWidth="1"/>
    <col min="8706" max="8710" width="11.625" style="203" customWidth="1"/>
    <col min="8711" max="8711" width="13.125" style="203" customWidth="1"/>
    <col min="8712" max="8712" width="12.75" style="203" customWidth="1"/>
    <col min="8713" max="8713" width="6.75" style="203" customWidth="1"/>
    <col min="8714" max="8715" width="6.875" style="203" customWidth="1"/>
    <col min="8716" max="8960" width="9" style="203"/>
    <col min="8961" max="8961" width="10.625" style="203" customWidth="1"/>
    <col min="8962" max="8966" width="11.625" style="203" customWidth="1"/>
    <col min="8967" max="8967" width="13.125" style="203" customWidth="1"/>
    <col min="8968" max="8968" width="12.75" style="203" customWidth="1"/>
    <col min="8969" max="8969" width="6.75" style="203" customWidth="1"/>
    <col min="8970" max="8971" width="6.875" style="203" customWidth="1"/>
    <col min="8972" max="9216" width="9" style="203"/>
    <col min="9217" max="9217" width="10.625" style="203" customWidth="1"/>
    <col min="9218" max="9222" width="11.625" style="203" customWidth="1"/>
    <col min="9223" max="9223" width="13.125" style="203" customWidth="1"/>
    <col min="9224" max="9224" width="12.75" style="203" customWidth="1"/>
    <col min="9225" max="9225" width="6.75" style="203" customWidth="1"/>
    <col min="9226" max="9227" width="6.875" style="203" customWidth="1"/>
    <col min="9228" max="9472" width="9" style="203"/>
    <col min="9473" max="9473" width="10.625" style="203" customWidth="1"/>
    <col min="9474" max="9478" width="11.625" style="203" customWidth="1"/>
    <col min="9479" max="9479" width="13.125" style="203" customWidth="1"/>
    <col min="9480" max="9480" width="12.75" style="203" customWidth="1"/>
    <col min="9481" max="9481" width="6.75" style="203" customWidth="1"/>
    <col min="9482" max="9483" width="6.875" style="203" customWidth="1"/>
    <col min="9484" max="9728" width="9" style="203"/>
    <col min="9729" max="9729" width="10.625" style="203" customWidth="1"/>
    <col min="9730" max="9734" width="11.625" style="203" customWidth="1"/>
    <col min="9735" max="9735" width="13.125" style="203" customWidth="1"/>
    <col min="9736" max="9736" width="12.75" style="203" customWidth="1"/>
    <col min="9737" max="9737" width="6.75" style="203" customWidth="1"/>
    <col min="9738" max="9739" width="6.875" style="203" customWidth="1"/>
    <col min="9740" max="9984" width="9" style="203"/>
    <col min="9985" max="9985" width="10.625" style="203" customWidth="1"/>
    <col min="9986" max="9990" width="11.625" style="203" customWidth="1"/>
    <col min="9991" max="9991" width="13.125" style="203" customWidth="1"/>
    <col min="9992" max="9992" width="12.75" style="203" customWidth="1"/>
    <col min="9993" max="9993" width="6.75" style="203" customWidth="1"/>
    <col min="9994" max="9995" width="6.875" style="203" customWidth="1"/>
    <col min="9996" max="10240" width="9" style="203"/>
    <col min="10241" max="10241" width="10.625" style="203" customWidth="1"/>
    <col min="10242" max="10246" width="11.625" style="203" customWidth="1"/>
    <col min="10247" max="10247" width="13.125" style="203" customWidth="1"/>
    <col min="10248" max="10248" width="12.75" style="203" customWidth="1"/>
    <col min="10249" max="10249" width="6.75" style="203" customWidth="1"/>
    <col min="10250" max="10251" width="6.875" style="203" customWidth="1"/>
    <col min="10252" max="10496" width="9" style="203"/>
    <col min="10497" max="10497" width="10.625" style="203" customWidth="1"/>
    <col min="10498" max="10502" width="11.625" style="203" customWidth="1"/>
    <col min="10503" max="10503" width="13.125" style="203" customWidth="1"/>
    <col min="10504" max="10504" width="12.75" style="203" customWidth="1"/>
    <col min="10505" max="10505" width="6.75" style="203" customWidth="1"/>
    <col min="10506" max="10507" width="6.875" style="203" customWidth="1"/>
    <col min="10508" max="10752" width="9" style="203"/>
    <col min="10753" max="10753" width="10.625" style="203" customWidth="1"/>
    <col min="10754" max="10758" width="11.625" style="203" customWidth="1"/>
    <col min="10759" max="10759" width="13.125" style="203" customWidth="1"/>
    <col min="10760" max="10760" width="12.75" style="203" customWidth="1"/>
    <col min="10761" max="10761" width="6.75" style="203" customWidth="1"/>
    <col min="10762" max="10763" width="6.875" style="203" customWidth="1"/>
    <col min="10764" max="11008" width="9" style="203"/>
    <col min="11009" max="11009" width="10.625" style="203" customWidth="1"/>
    <col min="11010" max="11014" width="11.625" style="203" customWidth="1"/>
    <col min="11015" max="11015" width="13.125" style="203" customWidth="1"/>
    <col min="11016" max="11016" width="12.75" style="203" customWidth="1"/>
    <col min="11017" max="11017" width="6.75" style="203" customWidth="1"/>
    <col min="11018" max="11019" width="6.875" style="203" customWidth="1"/>
    <col min="11020" max="11264" width="9" style="203"/>
    <col min="11265" max="11265" width="10.625" style="203" customWidth="1"/>
    <col min="11266" max="11270" width="11.625" style="203" customWidth="1"/>
    <col min="11271" max="11271" width="13.125" style="203" customWidth="1"/>
    <col min="11272" max="11272" width="12.75" style="203" customWidth="1"/>
    <col min="11273" max="11273" width="6.75" style="203" customWidth="1"/>
    <col min="11274" max="11275" width="6.875" style="203" customWidth="1"/>
    <col min="11276" max="11520" width="9" style="203"/>
    <col min="11521" max="11521" width="10.625" style="203" customWidth="1"/>
    <col min="11522" max="11526" width="11.625" style="203" customWidth="1"/>
    <col min="11527" max="11527" width="13.125" style="203" customWidth="1"/>
    <col min="11528" max="11528" width="12.75" style="203" customWidth="1"/>
    <col min="11529" max="11529" width="6.75" style="203" customWidth="1"/>
    <col min="11530" max="11531" width="6.875" style="203" customWidth="1"/>
    <col min="11532" max="11776" width="9" style="203"/>
    <col min="11777" max="11777" width="10.625" style="203" customWidth="1"/>
    <col min="11778" max="11782" width="11.625" style="203" customWidth="1"/>
    <col min="11783" max="11783" width="13.125" style="203" customWidth="1"/>
    <col min="11784" max="11784" width="12.75" style="203" customWidth="1"/>
    <col min="11785" max="11785" width="6.75" style="203" customWidth="1"/>
    <col min="11786" max="11787" width="6.875" style="203" customWidth="1"/>
    <col min="11788" max="12032" width="9" style="203"/>
    <col min="12033" max="12033" width="10.625" style="203" customWidth="1"/>
    <col min="12034" max="12038" width="11.625" style="203" customWidth="1"/>
    <col min="12039" max="12039" width="13.125" style="203" customWidth="1"/>
    <col min="12040" max="12040" width="12.75" style="203" customWidth="1"/>
    <col min="12041" max="12041" width="6.75" style="203" customWidth="1"/>
    <col min="12042" max="12043" width="6.875" style="203" customWidth="1"/>
    <col min="12044" max="12288" width="9" style="203"/>
    <col min="12289" max="12289" width="10.625" style="203" customWidth="1"/>
    <col min="12290" max="12294" width="11.625" style="203" customWidth="1"/>
    <col min="12295" max="12295" width="13.125" style="203" customWidth="1"/>
    <col min="12296" max="12296" width="12.75" style="203" customWidth="1"/>
    <col min="12297" max="12297" width="6.75" style="203" customWidth="1"/>
    <col min="12298" max="12299" width="6.875" style="203" customWidth="1"/>
    <col min="12300" max="12544" width="9" style="203"/>
    <col min="12545" max="12545" width="10.625" style="203" customWidth="1"/>
    <col min="12546" max="12550" width="11.625" style="203" customWidth="1"/>
    <col min="12551" max="12551" width="13.125" style="203" customWidth="1"/>
    <col min="12552" max="12552" width="12.75" style="203" customWidth="1"/>
    <col min="12553" max="12553" width="6.75" style="203" customWidth="1"/>
    <col min="12554" max="12555" width="6.875" style="203" customWidth="1"/>
    <col min="12556" max="12800" width="9" style="203"/>
    <col min="12801" max="12801" width="10.625" style="203" customWidth="1"/>
    <col min="12802" max="12806" width="11.625" style="203" customWidth="1"/>
    <col min="12807" max="12807" width="13.125" style="203" customWidth="1"/>
    <col min="12808" max="12808" width="12.75" style="203" customWidth="1"/>
    <col min="12809" max="12809" width="6.75" style="203" customWidth="1"/>
    <col min="12810" max="12811" width="6.875" style="203" customWidth="1"/>
    <col min="12812" max="13056" width="9" style="203"/>
    <col min="13057" max="13057" width="10.625" style="203" customWidth="1"/>
    <col min="13058" max="13062" width="11.625" style="203" customWidth="1"/>
    <col min="13063" max="13063" width="13.125" style="203" customWidth="1"/>
    <col min="13064" max="13064" width="12.75" style="203" customWidth="1"/>
    <col min="13065" max="13065" width="6.75" style="203" customWidth="1"/>
    <col min="13066" max="13067" width="6.875" style="203" customWidth="1"/>
    <col min="13068" max="13312" width="9" style="203"/>
    <col min="13313" max="13313" width="10.625" style="203" customWidth="1"/>
    <col min="13314" max="13318" width="11.625" style="203" customWidth="1"/>
    <col min="13319" max="13319" width="13.125" style="203" customWidth="1"/>
    <col min="13320" max="13320" width="12.75" style="203" customWidth="1"/>
    <col min="13321" max="13321" width="6.75" style="203" customWidth="1"/>
    <col min="13322" max="13323" width="6.875" style="203" customWidth="1"/>
    <col min="13324" max="13568" width="9" style="203"/>
    <col min="13569" max="13569" width="10.625" style="203" customWidth="1"/>
    <col min="13570" max="13574" width="11.625" style="203" customWidth="1"/>
    <col min="13575" max="13575" width="13.125" style="203" customWidth="1"/>
    <col min="13576" max="13576" width="12.75" style="203" customWidth="1"/>
    <col min="13577" max="13577" width="6.75" style="203" customWidth="1"/>
    <col min="13578" max="13579" width="6.875" style="203" customWidth="1"/>
    <col min="13580" max="13824" width="9" style="203"/>
    <col min="13825" max="13825" width="10.625" style="203" customWidth="1"/>
    <col min="13826" max="13830" width="11.625" style="203" customWidth="1"/>
    <col min="13831" max="13831" width="13.125" style="203" customWidth="1"/>
    <col min="13832" max="13832" width="12.75" style="203" customWidth="1"/>
    <col min="13833" max="13833" width="6.75" style="203" customWidth="1"/>
    <col min="13834" max="13835" width="6.875" style="203" customWidth="1"/>
    <col min="13836" max="14080" width="9" style="203"/>
    <col min="14081" max="14081" width="10.625" style="203" customWidth="1"/>
    <col min="14082" max="14086" width="11.625" style="203" customWidth="1"/>
    <col min="14087" max="14087" width="13.125" style="203" customWidth="1"/>
    <col min="14088" max="14088" width="12.75" style="203" customWidth="1"/>
    <col min="14089" max="14089" width="6.75" style="203" customWidth="1"/>
    <col min="14090" max="14091" width="6.875" style="203" customWidth="1"/>
    <col min="14092" max="14336" width="9" style="203"/>
    <col min="14337" max="14337" width="10.625" style="203" customWidth="1"/>
    <col min="14338" max="14342" width="11.625" style="203" customWidth="1"/>
    <col min="14343" max="14343" width="13.125" style="203" customWidth="1"/>
    <col min="14344" max="14344" width="12.75" style="203" customWidth="1"/>
    <col min="14345" max="14345" width="6.75" style="203" customWidth="1"/>
    <col min="14346" max="14347" width="6.875" style="203" customWidth="1"/>
    <col min="14348" max="14592" width="9" style="203"/>
    <col min="14593" max="14593" width="10.625" style="203" customWidth="1"/>
    <col min="14594" max="14598" width="11.625" style="203" customWidth="1"/>
    <col min="14599" max="14599" width="13.125" style="203" customWidth="1"/>
    <col min="14600" max="14600" width="12.75" style="203" customWidth="1"/>
    <col min="14601" max="14601" width="6.75" style="203" customWidth="1"/>
    <col min="14602" max="14603" width="6.875" style="203" customWidth="1"/>
    <col min="14604" max="14848" width="9" style="203"/>
    <col min="14849" max="14849" width="10.625" style="203" customWidth="1"/>
    <col min="14850" max="14854" width="11.625" style="203" customWidth="1"/>
    <col min="14855" max="14855" width="13.125" style="203" customWidth="1"/>
    <col min="14856" max="14856" width="12.75" style="203" customWidth="1"/>
    <col min="14857" max="14857" width="6.75" style="203" customWidth="1"/>
    <col min="14858" max="14859" width="6.875" style="203" customWidth="1"/>
    <col min="14860" max="15104" width="9" style="203"/>
    <col min="15105" max="15105" width="10.625" style="203" customWidth="1"/>
    <col min="15106" max="15110" width="11.625" style="203" customWidth="1"/>
    <col min="15111" max="15111" width="13.125" style="203" customWidth="1"/>
    <col min="15112" max="15112" width="12.75" style="203" customWidth="1"/>
    <col min="15113" max="15113" width="6.75" style="203" customWidth="1"/>
    <col min="15114" max="15115" width="6.875" style="203" customWidth="1"/>
    <col min="15116" max="15360" width="9" style="203"/>
    <col min="15361" max="15361" width="10.625" style="203" customWidth="1"/>
    <col min="15362" max="15366" width="11.625" style="203" customWidth="1"/>
    <col min="15367" max="15367" width="13.125" style="203" customWidth="1"/>
    <col min="15368" max="15368" width="12.75" style="203" customWidth="1"/>
    <col min="15369" max="15369" width="6.75" style="203" customWidth="1"/>
    <col min="15370" max="15371" width="6.875" style="203" customWidth="1"/>
    <col min="15372" max="15616" width="9" style="203"/>
    <col min="15617" max="15617" width="10.625" style="203" customWidth="1"/>
    <col min="15618" max="15622" width="11.625" style="203" customWidth="1"/>
    <col min="15623" max="15623" width="13.125" style="203" customWidth="1"/>
    <col min="15624" max="15624" width="12.75" style="203" customWidth="1"/>
    <col min="15625" max="15625" width="6.75" style="203" customWidth="1"/>
    <col min="15626" max="15627" width="6.875" style="203" customWidth="1"/>
    <col min="15628" max="15872" width="9" style="203"/>
    <col min="15873" max="15873" width="10.625" style="203" customWidth="1"/>
    <col min="15874" max="15878" width="11.625" style="203" customWidth="1"/>
    <col min="15879" max="15879" width="13.125" style="203" customWidth="1"/>
    <col min="15880" max="15880" width="12.75" style="203" customWidth="1"/>
    <col min="15881" max="15881" width="6.75" style="203" customWidth="1"/>
    <col min="15882" max="15883" width="6.875" style="203" customWidth="1"/>
    <col min="15884" max="16128" width="9" style="203"/>
    <col min="16129" max="16129" width="10.625" style="203" customWidth="1"/>
    <col min="16130" max="16134" width="11.625" style="203" customWidth="1"/>
    <col min="16135" max="16135" width="13.125" style="203" customWidth="1"/>
    <col min="16136" max="16136" width="12.75" style="203" customWidth="1"/>
    <col min="16137" max="16137" width="6.75" style="203" customWidth="1"/>
    <col min="16138" max="16139" width="6.875" style="203" customWidth="1"/>
    <col min="16140" max="16384" width="9" style="203"/>
  </cols>
  <sheetData>
    <row r="1" spans="1:8" ht="14.25">
      <c r="A1" s="202" t="s">
        <v>588</v>
      </c>
    </row>
    <row r="2" spans="1:8" s="199" customFormat="1" ht="12">
      <c r="F2" s="198"/>
      <c r="G2" s="1094" t="s">
        <v>637</v>
      </c>
      <c r="H2" s="1094"/>
    </row>
    <row r="3" spans="1:8" s="199" customFormat="1" ht="12">
      <c r="G3" s="1095" t="s">
        <v>638</v>
      </c>
      <c r="H3" s="1095"/>
    </row>
    <row r="4" spans="1:8" s="199" customFormat="1" ht="22.5" customHeight="1">
      <c r="A4" s="204"/>
      <c r="B4" s="1096" t="s">
        <v>406</v>
      </c>
      <c r="C4" s="1097"/>
      <c r="D4" s="1097"/>
      <c r="E4" s="1098"/>
      <c r="F4" s="1099" t="s">
        <v>379</v>
      </c>
      <c r="G4" s="1099" t="s">
        <v>380</v>
      </c>
      <c r="H4" s="1101" t="s">
        <v>127</v>
      </c>
    </row>
    <row r="5" spans="1:8" s="199" customFormat="1" ht="22.5" customHeight="1">
      <c r="A5" s="205"/>
      <c r="B5" s="206" t="s">
        <v>407</v>
      </c>
      <c r="C5" s="207" t="s">
        <v>381</v>
      </c>
      <c r="D5" s="208" t="s">
        <v>382</v>
      </c>
      <c r="E5" s="208" t="s">
        <v>383</v>
      </c>
      <c r="F5" s="1100"/>
      <c r="G5" s="1100"/>
      <c r="H5" s="1102"/>
    </row>
    <row r="6" spans="1:8" s="189" customFormat="1" ht="22.5" customHeight="1">
      <c r="A6" s="209" t="s">
        <v>77</v>
      </c>
      <c r="B6" s="210">
        <v>3</v>
      </c>
      <c r="C6" s="211">
        <v>29</v>
      </c>
      <c r="D6" s="211">
        <v>17</v>
      </c>
      <c r="E6" s="212">
        <v>15</v>
      </c>
      <c r="F6" s="213">
        <v>3</v>
      </c>
      <c r="G6" s="213">
        <v>10</v>
      </c>
      <c r="H6" s="214">
        <f>SUM(B6,C6,D6,E6,F6,G6)</f>
        <v>77</v>
      </c>
    </row>
    <row r="7" spans="1:8" s="189" customFormat="1" ht="22.5" customHeight="1">
      <c r="A7" s="215" t="s">
        <v>80</v>
      </c>
      <c r="B7" s="216">
        <v>2</v>
      </c>
      <c r="C7" s="217">
        <v>30</v>
      </c>
      <c r="D7" s="218">
        <v>22</v>
      </c>
      <c r="E7" s="219">
        <v>9</v>
      </c>
      <c r="F7" s="220">
        <v>7</v>
      </c>
      <c r="G7" s="220">
        <v>13</v>
      </c>
      <c r="H7" s="221">
        <f t="shared" ref="H7:H12" si="0">SUM(B7,C7,D7,E7,F7,G7)</f>
        <v>83</v>
      </c>
    </row>
    <row r="8" spans="1:8" s="189" customFormat="1" ht="22.5" customHeight="1">
      <c r="A8" s="215" t="s">
        <v>81</v>
      </c>
      <c r="B8" s="222">
        <v>6</v>
      </c>
      <c r="C8" s="223">
        <v>40</v>
      </c>
      <c r="D8" s="224">
        <v>64</v>
      </c>
      <c r="E8" s="225">
        <v>6</v>
      </c>
      <c r="F8" s="226">
        <v>6</v>
      </c>
      <c r="G8" s="226">
        <v>41</v>
      </c>
      <c r="H8" s="221">
        <f t="shared" si="0"/>
        <v>163</v>
      </c>
    </row>
    <row r="9" spans="1:8" s="189" customFormat="1" ht="22.5" customHeight="1">
      <c r="A9" s="215" t="s">
        <v>384</v>
      </c>
      <c r="B9" s="216">
        <v>1</v>
      </c>
      <c r="C9" s="217">
        <v>21</v>
      </c>
      <c r="D9" s="218">
        <v>15</v>
      </c>
      <c r="E9" s="227">
        <v>9</v>
      </c>
      <c r="F9" s="228">
        <v>3</v>
      </c>
      <c r="G9" s="228">
        <v>11</v>
      </c>
      <c r="H9" s="221">
        <f t="shared" si="0"/>
        <v>60</v>
      </c>
    </row>
    <row r="10" spans="1:8" s="189" customFormat="1" ht="22.5" customHeight="1">
      <c r="A10" s="215" t="s">
        <v>385</v>
      </c>
      <c r="B10" s="216">
        <v>4</v>
      </c>
      <c r="C10" s="133">
        <v>40</v>
      </c>
      <c r="D10" s="134">
        <v>21</v>
      </c>
      <c r="E10" s="135">
        <v>10</v>
      </c>
      <c r="F10" s="136">
        <v>7</v>
      </c>
      <c r="G10" s="136">
        <v>28</v>
      </c>
      <c r="H10" s="221">
        <f>SUM(B10,C10,D10,E10,F10,G10)</f>
        <v>110</v>
      </c>
    </row>
    <row r="11" spans="1:8" s="189" customFormat="1" ht="22.5" customHeight="1">
      <c r="A11" s="229" t="s">
        <v>84</v>
      </c>
      <c r="B11" s="230">
        <v>2</v>
      </c>
      <c r="C11" s="231">
        <v>66</v>
      </c>
      <c r="D11" s="232">
        <v>45</v>
      </c>
      <c r="E11" s="233">
        <v>22</v>
      </c>
      <c r="F11" s="234">
        <v>4</v>
      </c>
      <c r="G11" s="234">
        <v>20</v>
      </c>
      <c r="H11" s="235">
        <f t="shared" si="0"/>
        <v>159</v>
      </c>
    </row>
    <row r="12" spans="1:8" s="189" customFormat="1" ht="22.5" customHeight="1">
      <c r="A12" s="236" t="s">
        <v>127</v>
      </c>
      <c r="B12" s="230">
        <f>SUM(B6:B11)</f>
        <v>18</v>
      </c>
      <c r="C12" s="237">
        <v>226</v>
      </c>
      <c r="D12" s="238">
        <v>184</v>
      </c>
      <c r="E12" s="238">
        <v>71</v>
      </c>
      <c r="F12" s="230">
        <v>30</v>
      </c>
      <c r="G12" s="230">
        <v>123</v>
      </c>
      <c r="H12" s="239">
        <f t="shared" si="0"/>
        <v>652</v>
      </c>
    </row>
    <row r="13" spans="1:8" s="199" customFormat="1" ht="12"/>
    <row r="14" spans="1:8" s="199" customFormat="1" ht="13.5" customHeight="1">
      <c r="A14" s="199" t="s">
        <v>386</v>
      </c>
    </row>
    <row r="15" spans="1:8" ht="13.5" customHeight="1">
      <c r="A15" s="199" t="s">
        <v>387</v>
      </c>
    </row>
    <row r="16" spans="1:8" ht="13.5" customHeight="1">
      <c r="A16" s="199"/>
    </row>
    <row r="17" spans="11:11">
      <c r="K17" s="240"/>
    </row>
    <row r="19" spans="11:11" ht="9.75" customHeight="1"/>
  </sheetData>
  <mergeCells count="6">
    <mergeCell ref="G2:H2"/>
    <mergeCell ref="G3:H3"/>
    <mergeCell ref="B4:E4"/>
    <mergeCell ref="F4:F5"/>
    <mergeCell ref="G4:G5"/>
    <mergeCell ref="H4:H5"/>
  </mergeCells>
  <phoneticPr fontId="7"/>
  <pageMargins left="0.78740157480314965" right="0.78740157480314965" top="0.98425196850393704" bottom="0.78740157480314965" header="0.51181102362204722" footer="0.51181102362204722"/>
  <pageSetup paperSize="9" scale="83" orientation="portrait" r:id="rId1"/>
  <headerFooter alignWithMargins="0"/>
  <colBreaks count="1" manualBreakCount="1">
    <brk id="9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3A7C5-1741-4AF0-A27E-B57096A99C95}">
  <sheetPr>
    <tabColor rgb="FF00FFFF"/>
    <pageSetUpPr fitToPage="1"/>
  </sheetPr>
  <dimension ref="A1:C65"/>
  <sheetViews>
    <sheetView view="pageBreakPreview" zoomScale="90" zoomScaleNormal="85" zoomScaleSheetLayoutView="90" workbookViewId="0">
      <selection sqref="A1:C1"/>
    </sheetView>
  </sheetViews>
  <sheetFormatPr defaultColWidth="9" defaultRowHeight="11.25"/>
  <cols>
    <col min="1" max="1" width="14.125" style="15" customWidth="1"/>
    <col min="2" max="2" width="37.75" style="15" customWidth="1"/>
    <col min="3" max="3" width="76.25" style="19" customWidth="1"/>
    <col min="4" max="16384" width="9" style="15"/>
  </cols>
  <sheetData>
    <row r="1" spans="1:3" ht="33" customHeight="1">
      <c r="A1" s="1104" t="s">
        <v>589</v>
      </c>
      <c r="B1" s="1104"/>
      <c r="C1" s="1105"/>
    </row>
    <row r="2" spans="1:3" ht="15.75" customHeight="1">
      <c r="A2" s="1110" t="s">
        <v>654</v>
      </c>
      <c r="B2" s="1110"/>
      <c r="C2" s="1111"/>
    </row>
    <row r="3" spans="1:3" ht="24" customHeight="1">
      <c r="A3" s="1106" t="s">
        <v>653</v>
      </c>
      <c r="B3" s="1106"/>
      <c r="C3" s="1107"/>
    </row>
    <row r="4" spans="1:3" ht="15" customHeight="1">
      <c r="A4" s="1108" t="s">
        <v>17</v>
      </c>
      <c r="B4" s="1109"/>
      <c r="C4" s="18"/>
    </row>
    <row r="5" spans="1:3" ht="20.100000000000001" customHeight="1">
      <c r="A5" s="16" t="s">
        <v>18</v>
      </c>
      <c r="B5" s="16" t="s">
        <v>408</v>
      </c>
      <c r="C5" s="17" t="s">
        <v>19</v>
      </c>
    </row>
    <row r="6" spans="1:3" ht="20.100000000000001" customHeight="1">
      <c r="A6" s="127" t="s">
        <v>388</v>
      </c>
      <c r="B6" s="137" t="s">
        <v>409</v>
      </c>
      <c r="C6" s="128" t="s">
        <v>410</v>
      </c>
    </row>
    <row r="7" spans="1:3" ht="6" customHeight="1"/>
    <row r="8" spans="1:3" ht="20.100000000000001" customHeight="1">
      <c r="A8" s="1108" t="s">
        <v>652</v>
      </c>
      <c r="B8" s="1109"/>
      <c r="C8" s="18"/>
    </row>
    <row r="9" spans="1:3" ht="20.100000000000001" customHeight="1">
      <c r="A9" s="16" t="s">
        <v>18</v>
      </c>
      <c r="B9" s="16" t="s">
        <v>408</v>
      </c>
      <c r="C9" s="17" t="s">
        <v>19</v>
      </c>
    </row>
    <row r="10" spans="1:3" ht="20.100000000000001" customHeight="1">
      <c r="A10" s="127" t="s">
        <v>650</v>
      </c>
      <c r="B10" s="138" t="s">
        <v>541</v>
      </c>
      <c r="C10" s="138" t="s">
        <v>27</v>
      </c>
    </row>
    <row r="11" spans="1:3" ht="20.100000000000001" customHeight="1">
      <c r="A11" s="127" t="s">
        <v>650</v>
      </c>
      <c r="B11" s="138" t="s">
        <v>651</v>
      </c>
      <c r="C11" s="137" t="s">
        <v>590</v>
      </c>
    </row>
    <row r="12" spans="1:3" ht="20.100000000000001" customHeight="1">
      <c r="A12" s="127" t="s">
        <v>650</v>
      </c>
      <c r="B12" s="137" t="s">
        <v>615</v>
      </c>
      <c r="C12" s="128" t="s">
        <v>616</v>
      </c>
    </row>
    <row r="13" spans="1:3" ht="20.100000000000001" customHeight="1">
      <c r="A13" s="127" t="s">
        <v>650</v>
      </c>
      <c r="B13" s="137" t="s">
        <v>45</v>
      </c>
      <c r="C13" s="128" t="s">
        <v>46</v>
      </c>
    </row>
    <row r="14" spans="1:3" ht="20.100000000000001" customHeight="1">
      <c r="A14" s="127" t="s">
        <v>650</v>
      </c>
      <c r="B14" s="137" t="s">
        <v>389</v>
      </c>
      <c r="C14" s="128" t="s">
        <v>411</v>
      </c>
    </row>
    <row r="15" spans="1:3" ht="20.100000000000001" customHeight="1">
      <c r="A15" s="127" t="s">
        <v>650</v>
      </c>
      <c r="B15" s="137" t="s">
        <v>22</v>
      </c>
      <c r="C15" s="128" t="s">
        <v>23</v>
      </c>
    </row>
    <row r="16" spans="1:3" ht="20.100000000000001" customHeight="1">
      <c r="A16" s="139"/>
      <c r="B16" s="140"/>
      <c r="C16" s="141"/>
    </row>
    <row r="17" spans="1:3" ht="20.100000000000001" customHeight="1">
      <c r="A17" s="1108" t="s">
        <v>649</v>
      </c>
      <c r="B17" s="1109"/>
      <c r="C17" s="141"/>
    </row>
    <row r="18" spans="1:3" ht="20.100000000000001" customHeight="1">
      <c r="A18" s="16" t="s">
        <v>18</v>
      </c>
      <c r="B18" s="16" t="s">
        <v>408</v>
      </c>
      <c r="C18" s="17" t="s">
        <v>19</v>
      </c>
    </row>
    <row r="19" spans="1:3" ht="20.100000000000001" customHeight="1">
      <c r="A19" s="129" t="s">
        <v>30</v>
      </c>
      <c r="B19" s="138" t="s">
        <v>28</v>
      </c>
      <c r="C19" s="138" t="s">
        <v>29</v>
      </c>
    </row>
    <row r="20" spans="1:3" ht="20.100000000000001" customHeight="1">
      <c r="A20" s="129" t="s">
        <v>30</v>
      </c>
      <c r="B20" s="138" t="s">
        <v>648</v>
      </c>
      <c r="C20" s="138" t="s">
        <v>390</v>
      </c>
    </row>
    <row r="21" spans="1:3" ht="20.100000000000001" customHeight="1">
      <c r="A21" s="129" t="s">
        <v>30</v>
      </c>
      <c r="B21" s="137" t="s">
        <v>542</v>
      </c>
      <c r="C21" s="128" t="s">
        <v>543</v>
      </c>
    </row>
    <row r="22" spans="1:3" ht="18.600000000000001" customHeight="1">
      <c r="A22" s="129" t="s">
        <v>30</v>
      </c>
      <c r="B22" s="131" t="s">
        <v>393</v>
      </c>
      <c r="C22" s="130" t="s">
        <v>38</v>
      </c>
    </row>
    <row r="23" spans="1:3" ht="20.100000000000001" customHeight="1">
      <c r="A23" s="129" t="s">
        <v>30</v>
      </c>
      <c r="B23" s="138" t="s">
        <v>25</v>
      </c>
      <c r="C23" s="138" t="s">
        <v>26</v>
      </c>
    </row>
    <row r="24" spans="1:3" ht="20.100000000000001" customHeight="1">
      <c r="A24" s="129" t="s">
        <v>30</v>
      </c>
      <c r="B24" s="137" t="s">
        <v>391</v>
      </c>
      <c r="C24" s="128" t="s">
        <v>40</v>
      </c>
    </row>
    <row r="25" spans="1:3" ht="20.100000000000001" customHeight="1">
      <c r="A25" s="127" t="s">
        <v>30</v>
      </c>
      <c r="B25" s="241" t="s">
        <v>647</v>
      </c>
      <c r="C25" s="128" t="s">
        <v>33</v>
      </c>
    </row>
    <row r="26" spans="1:3" ht="20.100000000000001" customHeight="1">
      <c r="A26" s="127" t="s">
        <v>30</v>
      </c>
      <c r="B26" s="137" t="s">
        <v>414</v>
      </c>
      <c r="C26" s="128" t="s">
        <v>34</v>
      </c>
    </row>
    <row r="27" spans="1:3" ht="20.100000000000001" customHeight="1">
      <c r="A27" s="127" t="s">
        <v>30</v>
      </c>
      <c r="B27" s="128" t="s">
        <v>35</v>
      </c>
      <c r="C27" s="128" t="s">
        <v>36</v>
      </c>
    </row>
    <row r="28" spans="1:3" ht="20.100000000000001" customHeight="1">
      <c r="A28" s="129" t="s">
        <v>30</v>
      </c>
      <c r="B28" s="131" t="s">
        <v>53</v>
      </c>
      <c r="C28" s="130" t="s">
        <v>54</v>
      </c>
    </row>
    <row r="29" spans="1:3" ht="20.100000000000001" customHeight="1">
      <c r="A29" s="127" t="s">
        <v>30</v>
      </c>
      <c r="B29" s="137" t="s">
        <v>595</v>
      </c>
      <c r="C29" s="128" t="s">
        <v>596</v>
      </c>
    </row>
    <row r="30" spans="1:3" ht="20.100000000000001" customHeight="1">
      <c r="A30" s="127" t="s">
        <v>30</v>
      </c>
      <c r="B30" s="137" t="s">
        <v>548</v>
      </c>
      <c r="C30" s="128" t="s">
        <v>549</v>
      </c>
    </row>
    <row r="31" spans="1:3" ht="20.100000000000001" customHeight="1">
      <c r="A31" s="127" t="s">
        <v>30</v>
      </c>
      <c r="B31" s="137" t="s">
        <v>593</v>
      </c>
      <c r="C31" s="128" t="s">
        <v>594</v>
      </c>
    </row>
    <row r="32" spans="1:3" ht="20.100000000000001" customHeight="1">
      <c r="A32" s="127" t="s">
        <v>30</v>
      </c>
      <c r="B32" s="137" t="s">
        <v>41</v>
      </c>
      <c r="C32" s="128" t="s">
        <v>42</v>
      </c>
    </row>
    <row r="33" spans="1:3" ht="20.100000000000001" customHeight="1">
      <c r="A33" s="127" t="s">
        <v>30</v>
      </c>
      <c r="B33" s="137" t="s">
        <v>412</v>
      </c>
      <c r="C33" s="128" t="s">
        <v>32</v>
      </c>
    </row>
    <row r="34" spans="1:3" ht="20.100000000000001" customHeight="1">
      <c r="A34" s="127" t="s">
        <v>30</v>
      </c>
      <c r="B34" s="137" t="s">
        <v>597</v>
      </c>
      <c r="C34" s="128" t="s">
        <v>598</v>
      </c>
    </row>
    <row r="35" spans="1:3" ht="20.100000000000001" customHeight="1">
      <c r="A35" s="127" t="s">
        <v>30</v>
      </c>
      <c r="B35" s="137" t="s">
        <v>20</v>
      </c>
      <c r="C35" s="128" t="s">
        <v>21</v>
      </c>
    </row>
    <row r="36" spans="1:3" ht="20.100000000000001" customHeight="1">
      <c r="A36" s="127" t="s">
        <v>30</v>
      </c>
      <c r="B36" s="128" t="s">
        <v>413</v>
      </c>
      <c r="C36" s="128" t="s">
        <v>617</v>
      </c>
    </row>
    <row r="37" spans="1:3" ht="20.100000000000001" customHeight="1">
      <c r="A37" s="127" t="s">
        <v>30</v>
      </c>
      <c r="B37" s="137" t="s">
        <v>43</v>
      </c>
      <c r="C37" s="128" t="s">
        <v>44</v>
      </c>
    </row>
    <row r="38" spans="1:3" ht="20.100000000000001" customHeight="1">
      <c r="A38" s="127" t="s">
        <v>30</v>
      </c>
      <c r="B38" s="137" t="s">
        <v>416</v>
      </c>
      <c r="C38" s="128" t="s">
        <v>47</v>
      </c>
    </row>
    <row r="39" spans="1:3" ht="20.100000000000001" customHeight="1">
      <c r="A39" s="127" t="s">
        <v>30</v>
      </c>
      <c r="B39" s="137" t="s">
        <v>546</v>
      </c>
      <c r="C39" s="128" t="s">
        <v>547</v>
      </c>
    </row>
    <row r="40" spans="1:3" ht="20.100000000000001" customHeight="1">
      <c r="A40" s="129" t="s">
        <v>30</v>
      </c>
      <c r="B40" s="130" t="s">
        <v>618</v>
      </c>
      <c r="C40" s="130" t="s">
        <v>48</v>
      </c>
    </row>
    <row r="41" spans="1:3" ht="20.100000000000001" customHeight="1">
      <c r="A41" s="129" t="s">
        <v>30</v>
      </c>
      <c r="B41" s="131" t="s">
        <v>24</v>
      </c>
      <c r="C41" s="130" t="s">
        <v>540</v>
      </c>
    </row>
    <row r="42" spans="1:3" ht="20.100000000000001" customHeight="1">
      <c r="A42" s="129" t="s">
        <v>30</v>
      </c>
      <c r="B42" s="137" t="s">
        <v>544</v>
      </c>
      <c r="C42" s="128" t="s">
        <v>545</v>
      </c>
    </row>
    <row r="43" spans="1:3" ht="20.100000000000001" customHeight="1">
      <c r="A43" s="127" t="s">
        <v>30</v>
      </c>
      <c r="B43" s="137" t="s">
        <v>395</v>
      </c>
      <c r="C43" s="128" t="s">
        <v>396</v>
      </c>
    </row>
    <row r="44" spans="1:3" ht="20.100000000000001" customHeight="1">
      <c r="A44" s="127" t="s">
        <v>30</v>
      </c>
      <c r="B44" s="137" t="s">
        <v>550</v>
      </c>
      <c r="C44" s="128" t="s">
        <v>551</v>
      </c>
    </row>
    <row r="45" spans="1:3" ht="20.100000000000001" customHeight="1">
      <c r="A45" s="127" t="s">
        <v>30</v>
      </c>
      <c r="B45" s="137" t="s">
        <v>599</v>
      </c>
      <c r="C45" s="128" t="s">
        <v>646</v>
      </c>
    </row>
    <row r="46" spans="1:3" ht="20.100000000000001" customHeight="1">
      <c r="A46" s="127" t="s">
        <v>30</v>
      </c>
      <c r="B46" s="137" t="s">
        <v>600</v>
      </c>
      <c r="C46" s="128" t="s">
        <v>645</v>
      </c>
    </row>
    <row r="47" spans="1:3" ht="20.100000000000001" customHeight="1">
      <c r="A47" s="127" t="s">
        <v>30</v>
      </c>
      <c r="B47" s="137" t="s">
        <v>392</v>
      </c>
      <c r="C47" s="128" t="s">
        <v>31</v>
      </c>
    </row>
    <row r="48" spans="1:3" ht="19.5" customHeight="1">
      <c r="A48" s="129" t="s">
        <v>30</v>
      </c>
      <c r="B48" s="130" t="s">
        <v>415</v>
      </c>
      <c r="C48" s="130" t="s">
        <v>37</v>
      </c>
    </row>
    <row r="49" spans="1:3" ht="20.100000000000001" customHeight="1">
      <c r="A49" s="129" t="s">
        <v>30</v>
      </c>
      <c r="B49" s="131" t="s">
        <v>394</v>
      </c>
      <c r="C49" s="130" t="s">
        <v>39</v>
      </c>
    </row>
    <row r="50" spans="1:3" ht="20.100000000000001" customHeight="1">
      <c r="A50" s="127" t="s">
        <v>30</v>
      </c>
      <c r="B50" s="137" t="s">
        <v>49</v>
      </c>
      <c r="C50" s="128" t="s">
        <v>50</v>
      </c>
    </row>
    <row r="51" spans="1:3" ht="20.100000000000001" customHeight="1">
      <c r="A51" s="127" t="s">
        <v>30</v>
      </c>
      <c r="B51" s="137" t="s">
        <v>51</v>
      </c>
      <c r="C51" s="128" t="s">
        <v>52</v>
      </c>
    </row>
    <row r="52" spans="1:3" ht="20.100000000000001" customHeight="1">
      <c r="A52" s="127" t="s">
        <v>30</v>
      </c>
      <c r="B52" s="241" t="s">
        <v>644</v>
      </c>
      <c r="C52" s="128" t="s">
        <v>643</v>
      </c>
    </row>
    <row r="53" spans="1:3" ht="20.100000000000001" customHeight="1">
      <c r="A53" s="142"/>
      <c r="B53" s="19"/>
    </row>
    <row r="54" spans="1:3" ht="20.100000000000001" customHeight="1">
      <c r="A54" s="1106" t="s">
        <v>642</v>
      </c>
      <c r="B54" s="1106"/>
      <c r="C54" s="1107"/>
    </row>
    <row r="55" spans="1:3" ht="20.100000000000001" customHeight="1">
      <c r="A55" s="1103"/>
      <c r="B55" s="1103"/>
    </row>
    <row r="56" spans="1:3" ht="13.15" customHeight="1">
      <c r="A56" s="1108" t="s">
        <v>641</v>
      </c>
      <c r="B56" s="1109"/>
      <c r="C56" s="18"/>
    </row>
    <row r="57" spans="1:3" ht="20.100000000000001" customHeight="1">
      <c r="A57" s="16" t="s">
        <v>18</v>
      </c>
      <c r="B57" s="16" t="s">
        <v>408</v>
      </c>
      <c r="C57" s="17" t="s">
        <v>19</v>
      </c>
    </row>
    <row r="58" spans="1:3" ht="20.100000000000001" customHeight="1">
      <c r="A58" s="127" t="s">
        <v>30</v>
      </c>
      <c r="B58" s="147" t="s">
        <v>591</v>
      </c>
      <c r="C58" s="128" t="s">
        <v>592</v>
      </c>
    </row>
    <row r="59" spans="1:3" ht="20.100000000000001" customHeight="1">
      <c r="A59" s="127" t="s">
        <v>30</v>
      </c>
      <c r="B59" s="137" t="s">
        <v>640</v>
      </c>
      <c r="C59" s="128" t="s">
        <v>639</v>
      </c>
    </row>
    <row r="60" spans="1:3" ht="20.100000000000001" customHeight="1">
      <c r="A60" s="142"/>
    </row>
    <row r="61" spans="1:3" ht="20.100000000000001" customHeight="1"/>
    <row r="62" spans="1:3" ht="20.100000000000001" customHeight="1"/>
    <row r="63" spans="1:3" ht="20.100000000000001" customHeight="1"/>
    <row r="64" spans="1:3" ht="20.100000000000001" customHeight="1"/>
    <row r="65" ht="20.100000000000001" customHeight="1"/>
  </sheetData>
  <mergeCells count="9">
    <mergeCell ref="A55:B55"/>
    <mergeCell ref="A1:C1"/>
    <mergeCell ref="A54:C54"/>
    <mergeCell ref="A56:B56"/>
    <mergeCell ref="A2:C2"/>
    <mergeCell ref="A4:B4"/>
    <mergeCell ref="A3:C3"/>
    <mergeCell ref="A8:B8"/>
    <mergeCell ref="A17:B17"/>
  </mergeCells>
  <phoneticPr fontId="7"/>
  <pageMargins left="0.23622047244094491" right="0.23622047244094491" top="0.59055118110236227" bottom="0.59055118110236227" header="0.31496062992125984" footer="0.31496062992125984"/>
  <pageSetup paperSize="9" scale="79" fitToHeight="0" orientation="portrait" r:id="rId1"/>
  <rowBreaks count="2" manualBreakCount="2">
    <brk id="53" max="2" man="1"/>
    <brk id="60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44BFC-29EC-412F-B3D5-9AA3C673CCA8}">
  <sheetPr>
    <tabColor rgb="FFFF99FF"/>
    <pageSetUpPr fitToPage="1"/>
  </sheetPr>
  <dimension ref="A1:S34"/>
  <sheetViews>
    <sheetView view="pageBreakPreview" topLeftCell="A14" zoomScale="70" zoomScaleNormal="85" zoomScaleSheetLayoutView="70" workbookViewId="0"/>
  </sheetViews>
  <sheetFormatPr defaultRowHeight="18" customHeight="1"/>
  <cols>
    <col min="1" max="1" width="2.625" style="246" customWidth="1"/>
    <col min="2" max="2" width="3.625" style="246" customWidth="1"/>
    <col min="3" max="4" width="4.625" style="246" customWidth="1"/>
    <col min="5" max="5" width="16.625" style="246" customWidth="1"/>
    <col min="6" max="18" width="6.375" style="246" customWidth="1"/>
    <col min="19" max="19" width="7.625" style="246" customWidth="1"/>
    <col min="20" max="20" width="9" style="246" customWidth="1"/>
    <col min="21" max="256" width="9" style="246"/>
    <col min="257" max="257" width="2.625" style="246" customWidth="1"/>
    <col min="258" max="258" width="3.625" style="246" customWidth="1"/>
    <col min="259" max="260" width="4.625" style="246" customWidth="1"/>
    <col min="261" max="261" width="16.625" style="246" customWidth="1"/>
    <col min="262" max="274" width="6.375" style="246" customWidth="1"/>
    <col min="275" max="275" width="7.625" style="246" customWidth="1"/>
    <col min="276" max="512" width="9" style="246"/>
    <col min="513" max="513" width="2.625" style="246" customWidth="1"/>
    <col min="514" max="514" width="3.625" style="246" customWidth="1"/>
    <col min="515" max="516" width="4.625" style="246" customWidth="1"/>
    <col min="517" max="517" width="16.625" style="246" customWidth="1"/>
    <col min="518" max="530" width="6.375" style="246" customWidth="1"/>
    <col min="531" max="531" width="7.625" style="246" customWidth="1"/>
    <col min="532" max="768" width="9" style="246"/>
    <col min="769" max="769" width="2.625" style="246" customWidth="1"/>
    <col min="770" max="770" width="3.625" style="246" customWidth="1"/>
    <col min="771" max="772" width="4.625" style="246" customWidth="1"/>
    <col min="773" max="773" width="16.625" style="246" customWidth="1"/>
    <col min="774" max="786" width="6.375" style="246" customWidth="1"/>
    <col min="787" max="787" width="7.625" style="246" customWidth="1"/>
    <col min="788" max="1024" width="9" style="246"/>
    <col min="1025" max="1025" width="2.625" style="246" customWidth="1"/>
    <col min="1026" max="1026" width="3.625" style="246" customWidth="1"/>
    <col min="1027" max="1028" width="4.625" style="246" customWidth="1"/>
    <col min="1029" max="1029" width="16.625" style="246" customWidth="1"/>
    <col min="1030" max="1042" width="6.375" style="246" customWidth="1"/>
    <col min="1043" max="1043" width="7.625" style="246" customWidth="1"/>
    <col min="1044" max="1280" width="9" style="246"/>
    <col min="1281" max="1281" width="2.625" style="246" customWidth="1"/>
    <col min="1282" max="1282" width="3.625" style="246" customWidth="1"/>
    <col min="1283" max="1284" width="4.625" style="246" customWidth="1"/>
    <col min="1285" max="1285" width="16.625" style="246" customWidth="1"/>
    <col min="1286" max="1298" width="6.375" style="246" customWidth="1"/>
    <col min="1299" max="1299" width="7.625" style="246" customWidth="1"/>
    <col min="1300" max="1536" width="9" style="246"/>
    <col min="1537" max="1537" width="2.625" style="246" customWidth="1"/>
    <col min="1538" max="1538" width="3.625" style="246" customWidth="1"/>
    <col min="1539" max="1540" width="4.625" style="246" customWidth="1"/>
    <col min="1541" max="1541" width="16.625" style="246" customWidth="1"/>
    <col min="1542" max="1554" width="6.375" style="246" customWidth="1"/>
    <col min="1555" max="1555" width="7.625" style="246" customWidth="1"/>
    <col min="1556" max="1792" width="9" style="246"/>
    <col min="1793" max="1793" width="2.625" style="246" customWidth="1"/>
    <col min="1794" max="1794" width="3.625" style="246" customWidth="1"/>
    <col min="1795" max="1796" width="4.625" style="246" customWidth="1"/>
    <col min="1797" max="1797" width="16.625" style="246" customWidth="1"/>
    <col min="1798" max="1810" width="6.375" style="246" customWidth="1"/>
    <col min="1811" max="1811" width="7.625" style="246" customWidth="1"/>
    <col min="1812" max="2048" width="9" style="246"/>
    <col min="2049" max="2049" width="2.625" style="246" customWidth="1"/>
    <col min="2050" max="2050" width="3.625" style="246" customWidth="1"/>
    <col min="2051" max="2052" width="4.625" style="246" customWidth="1"/>
    <col min="2053" max="2053" width="16.625" style="246" customWidth="1"/>
    <col min="2054" max="2066" width="6.375" style="246" customWidth="1"/>
    <col min="2067" max="2067" width="7.625" style="246" customWidth="1"/>
    <col min="2068" max="2304" width="9" style="246"/>
    <col min="2305" max="2305" width="2.625" style="246" customWidth="1"/>
    <col min="2306" max="2306" width="3.625" style="246" customWidth="1"/>
    <col min="2307" max="2308" width="4.625" style="246" customWidth="1"/>
    <col min="2309" max="2309" width="16.625" style="246" customWidth="1"/>
    <col min="2310" max="2322" width="6.375" style="246" customWidth="1"/>
    <col min="2323" max="2323" width="7.625" style="246" customWidth="1"/>
    <col min="2324" max="2560" width="9" style="246"/>
    <col min="2561" max="2561" width="2.625" style="246" customWidth="1"/>
    <col min="2562" max="2562" width="3.625" style="246" customWidth="1"/>
    <col min="2563" max="2564" width="4.625" style="246" customWidth="1"/>
    <col min="2565" max="2565" width="16.625" style="246" customWidth="1"/>
    <col min="2566" max="2578" width="6.375" style="246" customWidth="1"/>
    <col min="2579" max="2579" width="7.625" style="246" customWidth="1"/>
    <col min="2580" max="2816" width="9" style="246"/>
    <col min="2817" max="2817" width="2.625" style="246" customWidth="1"/>
    <col min="2818" max="2818" width="3.625" style="246" customWidth="1"/>
    <col min="2819" max="2820" width="4.625" style="246" customWidth="1"/>
    <col min="2821" max="2821" width="16.625" style="246" customWidth="1"/>
    <col min="2822" max="2834" width="6.375" style="246" customWidth="1"/>
    <col min="2835" max="2835" width="7.625" style="246" customWidth="1"/>
    <col min="2836" max="3072" width="9" style="246"/>
    <col min="3073" max="3073" width="2.625" style="246" customWidth="1"/>
    <col min="3074" max="3074" width="3.625" style="246" customWidth="1"/>
    <col min="3075" max="3076" width="4.625" style="246" customWidth="1"/>
    <col min="3077" max="3077" width="16.625" style="246" customWidth="1"/>
    <col min="3078" max="3090" width="6.375" style="246" customWidth="1"/>
    <col min="3091" max="3091" width="7.625" style="246" customWidth="1"/>
    <col min="3092" max="3328" width="9" style="246"/>
    <col min="3329" max="3329" width="2.625" style="246" customWidth="1"/>
    <col min="3330" max="3330" width="3.625" style="246" customWidth="1"/>
    <col min="3331" max="3332" width="4.625" style="246" customWidth="1"/>
    <col min="3333" max="3333" width="16.625" style="246" customWidth="1"/>
    <col min="3334" max="3346" width="6.375" style="246" customWidth="1"/>
    <col min="3347" max="3347" width="7.625" style="246" customWidth="1"/>
    <col min="3348" max="3584" width="9" style="246"/>
    <col min="3585" max="3585" width="2.625" style="246" customWidth="1"/>
    <col min="3586" max="3586" width="3.625" style="246" customWidth="1"/>
    <col min="3587" max="3588" width="4.625" style="246" customWidth="1"/>
    <col min="3589" max="3589" width="16.625" style="246" customWidth="1"/>
    <col min="3590" max="3602" width="6.375" style="246" customWidth="1"/>
    <col min="3603" max="3603" width="7.625" style="246" customWidth="1"/>
    <col min="3604" max="3840" width="9" style="246"/>
    <col min="3841" max="3841" width="2.625" style="246" customWidth="1"/>
    <col min="3842" max="3842" width="3.625" style="246" customWidth="1"/>
    <col min="3843" max="3844" width="4.625" style="246" customWidth="1"/>
    <col min="3845" max="3845" width="16.625" style="246" customWidth="1"/>
    <col min="3846" max="3858" width="6.375" style="246" customWidth="1"/>
    <col min="3859" max="3859" width="7.625" style="246" customWidth="1"/>
    <col min="3860" max="4096" width="9" style="246"/>
    <col min="4097" max="4097" width="2.625" style="246" customWidth="1"/>
    <col min="4098" max="4098" width="3.625" style="246" customWidth="1"/>
    <col min="4099" max="4100" width="4.625" style="246" customWidth="1"/>
    <col min="4101" max="4101" width="16.625" style="246" customWidth="1"/>
    <col min="4102" max="4114" width="6.375" style="246" customWidth="1"/>
    <col min="4115" max="4115" width="7.625" style="246" customWidth="1"/>
    <col min="4116" max="4352" width="9" style="246"/>
    <col min="4353" max="4353" width="2.625" style="246" customWidth="1"/>
    <col min="4354" max="4354" width="3.625" style="246" customWidth="1"/>
    <col min="4355" max="4356" width="4.625" style="246" customWidth="1"/>
    <col min="4357" max="4357" width="16.625" style="246" customWidth="1"/>
    <col min="4358" max="4370" width="6.375" style="246" customWidth="1"/>
    <col min="4371" max="4371" width="7.625" style="246" customWidth="1"/>
    <col min="4372" max="4608" width="9" style="246"/>
    <col min="4609" max="4609" width="2.625" style="246" customWidth="1"/>
    <col min="4610" max="4610" width="3.625" style="246" customWidth="1"/>
    <col min="4611" max="4612" width="4.625" style="246" customWidth="1"/>
    <col min="4613" max="4613" width="16.625" style="246" customWidth="1"/>
    <col min="4614" max="4626" width="6.375" style="246" customWidth="1"/>
    <col min="4627" max="4627" width="7.625" style="246" customWidth="1"/>
    <col min="4628" max="4864" width="9" style="246"/>
    <col min="4865" max="4865" width="2.625" style="246" customWidth="1"/>
    <col min="4866" max="4866" width="3.625" style="246" customWidth="1"/>
    <col min="4867" max="4868" width="4.625" style="246" customWidth="1"/>
    <col min="4869" max="4869" width="16.625" style="246" customWidth="1"/>
    <col min="4870" max="4882" width="6.375" style="246" customWidth="1"/>
    <col min="4883" max="4883" width="7.625" style="246" customWidth="1"/>
    <col min="4884" max="5120" width="9" style="246"/>
    <col min="5121" max="5121" width="2.625" style="246" customWidth="1"/>
    <col min="5122" max="5122" width="3.625" style="246" customWidth="1"/>
    <col min="5123" max="5124" width="4.625" style="246" customWidth="1"/>
    <col min="5125" max="5125" width="16.625" style="246" customWidth="1"/>
    <col min="5126" max="5138" width="6.375" style="246" customWidth="1"/>
    <col min="5139" max="5139" width="7.625" style="246" customWidth="1"/>
    <col min="5140" max="5376" width="9" style="246"/>
    <col min="5377" max="5377" width="2.625" style="246" customWidth="1"/>
    <col min="5378" max="5378" width="3.625" style="246" customWidth="1"/>
    <col min="5379" max="5380" width="4.625" style="246" customWidth="1"/>
    <col min="5381" max="5381" width="16.625" style="246" customWidth="1"/>
    <col min="5382" max="5394" width="6.375" style="246" customWidth="1"/>
    <col min="5395" max="5395" width="7.625" style="246" customWidth="1"/>
    <col min="5396" max="5632" width="9" style="246"/>
    <col min="5633" max="5633" width="2.625" style="246" customWidth="1"/>
    <col min="5634" max="5634" width="3.625" style="246" customWidth="1"/>
    <col min="5635" max="5636" width="4.625" style="246" customWidth="1"/>
    <col min="5637" max="5637" width="16.625" style="246" customWidth="1"/>
    <col min="5638" max="5650" width="6.375" style="246" customWidth="1"/>
    <col min="5651" max="5651" width="7.625" style="246" customWidth="1"/>
    <col min="5652" max="5888" width="9" style="246"/>
    <col min="5889" max="5889" width="2.625" style="246" customWidth="1"/>
    <col min="5890" max="5890" width="3.625" style="246" customWidth="1"/>
    <col min="5891" max="5892" width="4.625" style="246" customWidth="1"/>
    <col min="5893" max="5893" width="16.625" style="246" customWidth="1"/>
    <col min="5894" max="5906" width="6.375" style="246" customWidth="1"/>
    <col min="5907" max="5907" width="7.625" style="246" customWidth="1"/>
    <col min="5908" max="6144" width="9" style="246"/>
    <col min="6145" max="6145" width="2.625" style="246" customWidth="1"/>
    <col min="6146" max="6146" width="3.625" style="246" customWidth="1"/>
    <col min="6147" max="6148" width="4.625" style="246" customWidth="1"/>
    <col min="6149" max="6149" width="16.625" style="246" customWidth="1"/>
    <col min="6150" max="6162" width="6.375" style="246" customWidth="1"/>
    <col min="6163" max="6163" width="7.625" style="246" customWidth="1"/>
    <col min="6164" max="6400" width="9" style="246"/>
    <col min="6401" max="6401" width="2.625" style="246" customWidth="1"/>
    <col min="6402" max="6402" width="3.625" style="246" customWidth="1"/>
    <col min="6403" max="6404" width="4.625" style="246" customWidth="1"/>
    <col min="6405" max="6405" width="16.625" style="246" customWidth="1"/>
    <col min="6406" max="6418" width="6.375" style="246" customWidth="1"/>
    <col min="6419" max="6419" width="7.625" style="246" customWidth="1"/>
    <col min="6420" max="6656" width="9" style="246"/>
    <col min="6657" max="6657" width="2.625" style="246" customWidth="1"/>
    <col min="6658" max="6658" width="3.625" style="246" customWidth="1"/>
    <col min="6659" max="6660" width="4.625" style="246" customWidth="1"/>
    <col min="6661" max="6661" width="16.625" style="246" customWidth="1"/>
    <col min="6662" max="6674" width="6.375" style="246" customWidth="1"/>
    <col min="6675" max="6675" width="7.625" style="246" customWidth="1"/>
    <col min="6676" max="6912" width="9" style="246"/>
    <col min="6913" max="6913" width="2.625" style="246" customWidth="1"/>
    <col min="6914" max="6914" width="3.625" style="246" customWidth="1"/>
    <col min="6915" max="6916" width="4.625" style="246" customWidth="1"/>
    <col min="6917" max="6917" width="16.625" style="246" customWidth="1"/>
    <col min="6918" max="6930" width="6.375" style="246" customWidth="1"/>
    <col min="6931" max="6931" width="7.625" style="246" customWidth="1"/>
    <col min="6932" max="7168" width="9" style="246"/>
    <col min="7169" max="7169" width="2.625" style="246" customWidth="1"/>
    <col min="7170" max="7170" width="3.625" style="246" customWidth="1"/>
    <col min="7171" max="7172" width="4.625" style="246" customWidth="1"/>
    <col min="7173" max="7173" width="16.625" style="246" customWidth="1"/>
    <col min="7174" max="7186" width="6.375" style="246" customWidth="1"/>
    <col min="7187" max="7187" width="7.625" style="246" customWidth="1"/>
    <col min="7188" max="7424" width="9" style="246"/>
    <col min="7425" max="7425" width="2.625" style="246" customWidth="1"/>
    <col min="7426" max="7426" width="3.625" style="246" customWidth="1"/>
    <col min="7427" max="7428" width="4.625" style="246" customWidth="1"/>
    <col min="7429" max="7429" width="16.625" style="246" customWidth="1"/>
    <col min="7430" max="7442" width="6.375" style="246" customWidth="1"/>
    <col min="7443" max="7443" width="7.625" style="246" customWidth="1"/>
    <col min="7444" max="7680" width="9" style="246"/>
    <col min="7681" max="7681" width="2.625" style="246" customWidth="1"/>
    <col min="7682" max="7682" width="3.625" style="246" customWidth="1"/>
    <col min="7683" max="7684" width="4.625" style="246" customWidth="1"/>
    <col min="7685" max="7685" width="16.625" style="246" customWidth="1"/>
    <col min="7686" max="7698" width="6.375" style="246" customWidth="1"/>
    <col min="7699" max="7699" width="7.625" style="246" customWidth="1"/>
    <col min="7700" max="7936" width="9" style="246"/>
    <col min="7937" max="7937" width="2.625" style="246" customWidth="1"/>
    <col min="7938" max="7938" width="3.625" style="246" customWidth="1"/>
    <col min="7939" max="7940" width="4.625" style="246" customWidth="1"/>
    <col min="7941" max="7941" width="16.625" style="246" customWidth="1"/>
    <col min="7942" max="7954" width="6.375" style="246" customWidth="1"/>
    <col min="7955" max="7955" width="7.625" style="246" customWidth="1"/>
    <col min="7956" max="8192" width="9" style="246"/>
    <col min="8193" max="8193" width="2.625" style="246" customWidth="1"/>
    <col min="8194" max="8194" width="3.625" style="246" customWidth="1"/>
    <col min="8195" max="8196" width="4.625" style="246" customWidth="1"/>
    <col min="8197" max="8197" width="16.625" style="246" customWidth="1"/>
    <col min="8198" max="8210" width="6.375" style="246" customWidth="1"/>
    <col min="8211" max="8211" width="7.625" style="246" customWidth="1"/>
    <col min="8212" max="8448" width="9" style="246"/>
    <col min="8449" max="8449" width="2.625" style="246" customWidth="1"/>
    <col min="8450" max="8450" width="3.625" style="246" customWidth="1"/>
    <col min="8451" max="8452" width="4.625" style="246" customWidth="1"/>
    <col min="8453" max="8453" width="16.625" style="246" customWidth="1"/>
    <col min="8454" max="8466" width="6.375" style="246" customWidth="1"/>
    <col min="8467" max="8467" width="7.625" style="246" customWidth="1"/>
    <col min="8468" max="8704" width="9" style="246"/>
    <col min="8705" max="8705" width="2.625" style="246" customWidth="1"/>
    <col min="8706" max="8706" width="3.625" style="246" customWidth="1"/>
    <col min="8707" max="8708" width="4.625" style="246" customWidth="1"/>
    <col min="8709" max="8709" width="16.625" style="246" customWidth="1"/>
    <col min="8710" max="8722" width="6.375" style="246" customWidth="1"/>
    <col min="8723" max="8723" width="7.625" style="246" customWidth="1"/>
    <col min="8724" max="8960" width="9" style="246"/>
    <col min="8961" max="8961" width="2.625" style="246" customWidth="1"/>
    <col min="8962" max="8962" width="3.625" style="246" customWidth="1"/>
    <col min="8963" max="8964" width="4.625" style="246" customWidth="1"/>
    <col min="8965" max="8965" width="16.625" style="246" customWidth="1"/>
    <col min="8966" max="8978" width="6.375" style="246" customWidth="1"/>
    <col min="8979" max="8979" width="7.625" style="246" customWidth="1"/>
    <col min="8980" max="9216" width="9" style="246"/>
    <col min="9217" max="9217" width="2.625" style="246" customWidth="1"/>
    <col min="9218" max="9218" width="3.625" style="246" customWidth="1"/>
    <col min="9219" max="9220" width="4.625" style="246" customWidth="1"/>
    <col min="9221" max="9221" width="16.625" style="246" customWidth="1"/>
    <col min="9222" max="9234" width="6.375" style="246" customWidth="1"/>
    <col min="9235" max="9235" width="7.625" style="246" customWidth="1"/>
    <col min="9236" max="9472" width="9" style="246"/>
    <col min="9473" max="9473" width="2.625" style="246" customWidth="1"/>
    <col min="9474" max="9474" width="3.625" style="246" customWidth="1"/>
    <col min="9475" max="9476" width="4.625" style="246" customWidth="1"/>
    <col min="9477" max="9477" width="16.625" style="246" customWidth="1"/>
    <col min="9478" max="9490" width="6.375" style="246" customWidth="1"/>
    <col min="9491" max="9491" width="7.625" style="246" customWidth="1"/>
    <col min="9492" max="9728" width="9" style="246"/>
    <col min="9729" max="9729" width="2.625" style="246" customWidth="1"/>
    <col min="9730" max="9730" width="3.625" style="246" customWidth="1"/>
    <col min="9731" max="9732" width="4.625" style="246" customWidth="1"/>
    <col min="9733" max="9733" width="16.625" style="246" customWidth="1"/>
    <col min="9734" max="9746" width="6.375" style="246" customWidth="1"/>
    <col min="9747" max="9747" width="7.625" style="246" customWidth="1"/>
    <col min="9748" max="9984" width="9" style="246"/>
    <col min="9985" max="9985" width="2.625" style="246" customWidth="1"/>
    <col min="9986" max="9986" width="3.625" style="246" customWidth="1"/>
    <col min="9987" max="9988" width="4.625" style="246" customWidth="1"/>
    <col min="9989" max="9989" width="16.625" style="246" customWidth="1"/>
    <col min="9990" max="10002" width="6.375" style="246" customWidth="1"/>
    <col min="10003" max="10003" width="7.625" style="246" customWidth="1"/>
    <col min="10004" max="10240" width="9" style="246"/>
    <col min="10241" max="10241" width="2.625" style="246" customWidth="1"/>
    <col min="10242" max="10242" width="3.625" style="246" customWidth="1"/>
    <col min="10243" max="10244" width="4.625" style="246" customWidth="1"/>
    <col min="10245" max="10245" width="16.625" style="246" customWidth="1"/>
    <col min="10246" max="10258" width="6.375" style="246" customWidth="1"/>
    <col min="10259" max="10259" width="7.625" style="246" customWidth="1"/>
    <col min="10260" max="10496" width="9" style="246"/>
    <col min="10497" max="10497" width="2.625" style="246" customWidth="1"/>
    <col min="10498" max="10498" width="3.625" style="246" customWidth="1"/>
    <col min="10499" max="10500" width="4.625" style="246" customWidth="1"/>
    <col min="10501" max="10501" width="16.625" style="246" customWidth="1"/>
    <col min="10502" max="10514" width="6.375" style="246" customWidth="1"/>
    <col min="10515" max="10515" width="7.625" style="246" customWidth="1"/>
    <col min="10516" max="10752" width="9" style="246"/>
    <col min="10753" max="10753" width="2.625" style="246" customWidth="1"/>
    <col min="10754" max="10754" width="3.625" style="246" customWidth="1"/>
    <col min="10755" max="10756" width="4.625" style="246" customWidth="1"/>
    <col min="10757" max="10757" width="16.625" style="246" customWidth="1"/>
    <col min="10758" max="10770" width="6.375" style="246" customWidth="1"/>
    <col min="10771" max="10771" width="7.625" style="246" customWidth="1"/>
    <col min="10772" max="11008" width="9" style="246"/>
    <col min="11009" max="11009" width="2.625" style="246" customWidth="1"/>
    <col min="11010" max="11010" width="3.625" style="246" customWidth="1"/>
    <col min="11011" max="11012" width="4.625" style="246" customWidth="1"/>
    <col min="11013" max="11013" width="16.625" style="246" customWidth="1"/>
    <col min="11014" max="11026" width="6.375" style="246" customWidth="1"/>
    <col min="11027" max="11027" width="7.625" style="246" customWidth="1"/>
    <col min="11028" max="11264" width="9" style="246"/>
    <col min="11265" max="11265" width="2.625" style="246" customWidth="1"/>
    <col min="11266" max="11266" width="3.625" style="246" customWidth="1"/>
    <col min="11267" max="11268" width="4.625" style="246" customWidth="1"/>
    <col min="11269" max="11269" width="16.625" style="246" customWidth="1"/>
    <col min="11270" max="11282" width="6.375" style="246" customWidth="1"/>
    <col min="11283" max="11283" width="7.625" style="246" customWidth="1"/>
    <col min="11284" max="11520" width="9" style="246"/>
    <col min="11521" max="11521" width="2.625" style="246" customWidth="1"/>
    <col min="11522" max="11522" width="3.625" style="246" customWidth="1"/>
    <col min="11523" max="11524" width="4.625" style="246" customWidth="1"/>
    <col min="11525" max="11525" width="16.625" style="246" customWidth="1"/>
    <col min="11526" max="11538" width="6.375" style="246" customWidth="1"/>
    <col min="11539" max="11539" width="7.625" style="246" customWidth="1"/>
    <col min="11540" max="11776" width="9" style="246"/>
    <col min="11777" max="11777" width="2.625" style="246" customWidth="1"/>
    <col min="11778" max="11778" width="3.625" style="246" customWidth="1"/>
    <col min="11779" max="11780" width="4.625" style="246" customWidth="1"/>
    <col min="11781" max="11781" width="16.625" style="246" customWidth="1"/>
    <col min="11782" max="11794" width="6.375" style="246" customWidth="1"/>
    <col min="11795" max="11795" width="7.625" style="246" customWidth="1"/>
    <col min="11796" max="12032" width="9" style="246"/>
    <col min="12033" max="12033" width="2.625" style="246" customWidth="1"/>
    <col min="12034" max="12034" width="3.625" style="246" customWidth="1"/>
    <col min="12035" max="12036" width="4.625" style="246" customWidth="1"/>
    <col min="12037" max="12037" width="16.625" style="246" customWidth="1"/>
    <col min="12038" max="12050" width="6.375" style="246" customWidth="1"/>
    <col min="12051" max="12051" width="7.625" style="246" customWidth="1"/>
    <col min="12052" max="12288" width="9" style="246"/>
    <col min="12289" max="12289" width="2.625" style="246" customWidth="1"/>
    <col min="12290" max="12290" width="3.625" style="246" customWidth="1"/>
    <col min="12291" max="12292" width="4.625" style="246" customWidth="1"/>
    <col min="12293" max="12293" width="16.625" style="246" customWidth="1"/>
    <col min="12294" max="12306" width="6.375" style="246" customWidth="1"/>
    <col min="12307" max="12307" width="7.625" style="246" customWidth="1"/>
    <col min="12308" max="12544" width="9" style="246"/>
    <col min="12545" max="12545" width="2.625" style="246" customWidth="1"/>
    <col min="12546" max="12546" width="3.625" style="246" customWidth="1"/>
    <col min="12547" max="12548" width="4.625" style="246" customWidth="1"/>
    <col min="12549" max="12549" width="16.625" style="246" customWidth="1"/>
    <col min="12550" max="12562" width="6.375" style="246" customWidth="1"/>
    <col min="12563" max="12563" width="7.625" style="246" customWidth="1"/>
    <col min="12564" max="12800" width="9" style="246"/>
    <col min="12801" max="12801" width="2.625" style="246" customWidth="1"/>
    <col min="12802" max="12802" width="3.625" style="246" customWidth="1"/>
    <col min="12803" max="12804" width="4.625" style="246" customWidth="1"/>
    <col min="12805" max="12805" width="16.625" style="246" customWidth="1"/>
    <col min="12806" max="12818" width="6.375" style="246" customWidth="1"/>
    <col min="12819" max="12819" width="7.625" style="246" customWidth="1"/>
    <col min="12820" max="13056" width="9" style="246"/>
    <col min="13057" max="13057" width="2.625" style="246" customWidth="1"/>
    <col min="13058" max="13058" width="3.625" style="246" customWidth="1"/>
    <col min="13059" max="13060" width="4.625" style="246" customWidth="1"/>
    <col min="13061" max="13061" width="16.625" style="246" customWidth="1"/>
    <col min="13062" max="13074" width="6.375" style="246" customWidth="1"/>
    <col min="13075" max="13075" width="7.625" style="246" customWidth="1"/>
    <col min="13076" max="13312" width="9" style="246"/>
    <col min="13313" max="13313" width="2.625" style="246" customWidth="1"/>
    <col min="13314" max="13314" width="3.625" style="246" customWidth="1"/>
    <col min="13315" max="13316" width="4.625" style="246" customWidth="1"/>
    <col min="13317" max="13317" width="16.625" style="246" customWidth="1"/>
    <col min="13318" max="13330" width="6.375" style="246" customWidth="1"/>
    <col min="13331" max="13331" width="7.625" style="246" customWidth="1"/>
    <col min="13332" max="13568" width="9" style="246"/>
    <col min="13569" max="13569" width="2.625" style="246" customWidth="1"/>
    <col min="13570" max="13570" width="3.625" style="246" customWidth="1"/>
    <col min="13571" max="13572" width="4.625" style="246" customWidth="1"/>
    <col min="13573" max="13573" width="16.625" style="246" customWidth="1"/>
    <col min="13574" max="13586" width="6.375" style="246" customWidth="1"/>
    <col min="13587" max="13587" width="7.625" style="246" customWidth="1"/>
    <col min="13588" max="13824" width="9" style="246"/>
    <col min="13825" max="13825" width="2.625" style="246" customWidth="1"/>
    <col min="13826" max="13826" width="3.625" style="246" customWidth="1"/>
    <col min="13827" max="13828" width="4.625" style="246" customWidth="1"/>
    <col min="13829" max="13829" width="16.625" style="246" customWidth="1"/>
    <col min="13830" max="13842" width="6.375" style="246" customWidth="1"/>
    <col min="13843" max="13843" width="7.625" style="246" customWidth="1"/>
    <col min="13844" max="14080" width="9" style="246"/>
    <col min="14081" max="14081" width="2.625" style="246" customWidth="1"/>
    <col min="14082" max="14082" width="3.625" style="246" customWidth="1"/>
    <col min="14083" max="14084" width="4.625" style="246" customWidth="1"/>
    <col min="14085" max="14085" width="16.625" style="246" customWidth="1"/>
    <col min="14086" max="14098" width="6.375" style="246" customWidth="1"/>
    <col min="14099" max="14099" width="7.625" style="246" customWidth="1"/>
    <col min="14100" max="14336" width="9" style="246"/>
    <col min="14337" max="14337" width="2.625" style="246" customWidth="1"/>
    <col min="14338" max="14338" width="3.625" style="246" customWidth="1"/>
    <col min="14339" max="14340" width="4.625" style="246" customWidth="1"/>
    <col min="14341" max="14341" width="16.625" style="246" customWidth="1"/>
    <col min="14342" max="14354" width="6.375" style="246" customWidth="1"/>
    <col min="14355" max="14355" width="7.625" style="246" customWidth="1"/>
    <col min="14356" max="14592" width="9" style="246"/>
    <col min="14593" max="14593" width="2.625" style="246" customWidth="1"/>
    <col min="14594" max="14594" width="3.625" style="246" customWidth="1"/>
    <col min="14595" max="14596" width="4.625" style="246" customWidth="1"/>
    <col min="14597" max="14597" width="16.625" style="246" customWidth="1"/>
    <col min="14598" max="14610" width="6.375" style="246" customWidth="1"/>
    <col min="14611" max="14611" width="7.625" style="246" customWidth="1"/>
    <col min="14612" max="14848" width="9" style="246"/>
    <col min="14849" max="14849" width="2.625" style="246" customWidth="1"/>
    <col min="14850" max="14850" width="3.625" style="246" customWidth="1"/>
    <col min="14851" max="14852" width="4.625" style="246" customWidth="1"/>
    <col min="14853" max="14853" width="16.625" style="246" customWidth="1"/>
    <col min="14854" max="14866" width="6.375" style="246" customWidth="1"/>
    <col min="14867" max="14867" width="7.625" style="246" customWidth="1"/>
    <col min="14868" max="15104" width="9" style="246"/>
    <col min="15105" max="15105" width="2.625" style="246" customWidth="1"/>
    <col min="15106" max="15106" width="3.625" style="246" customWidth="1"/>
    <col min="15107" max="15108" width="4.625" style="246" customWidth="1"/>
    <col min="15109" max="15109" width="16.625" style="246" customWidth="1"/>
    <col min="15110" max="15122" width="6.375" style="246" customWidth="1"/>
    <col min="15123" max="15123" width="7.625" style="246" customWidth="1"/>
    <col min="15124" max="15360" width="9" style="246"/>
    <col min="15361" max="15361" width="2.625" style="246" customWidth="1"/>
    <col min="15362" max="15362" width="3.625" style="246" customWidth="1"/>
    <col min="15363" max="15364" width="4.625" style="246" customWidth="1"/>
    <col min="15365" max="15365" width="16.625" style="246" customWidth="1"/>
    <col min="15366" max="15378" width="6.375" style="246" customWidth="1"/>
    <col min="15379" max="15379" width="7.625" style="246" customWidth="1"/>
    <col min="15380" max="15616" width="9" style="246"/>
    <col min="15617" max="15617" width="2.625" style="246" customWidth="1"/>
    <col min="15618" max="15618" width="3.625" style="246" customWidth="1"/>
    <col min="15619" max="15620" width="4.625" style="246" customWidth="1"/>
    <col min="15621" max="15621" width="16.625" style="246" customWidth="1"/>
    <col min="15622" max="15634" width="6.375" style="246" customWidth="1"/>
    <col min="15635" max="15635" width="7.625" style="246" customWidth="1"/>
    <col min="15636" max="15872" width="9" style="246"/>
    <col min="15873" max="15873" width="2.625" style="246" customWidth="1"/>
    <col min="15874" max="15874" width="3.625" style="246" customWidth="1"/>
    <col min="15875" max="15876" width="4.625" style="246" customWidth="1"/>
    <col min="15877" max="15877" width="16.625" style="246" customWidth="1"/>
    <col min="15878" max="15890" width="6.375" style="246" customWidth="1"/>
    <col min="15891" max="15891" width="7.625" style="246" customWidth="1"/>
    <col min="15892" max="16128" width="9" style="246"/>
    <col min="16129" max="16129" width="2.625" style="246" customWidth="1"/>
    <col min="16130" max="16130" width="3.625" style="246" customWidth="1"/>
    <col min="16131" max="16132" width="4.625" style="246" customWidth="1"/>
    <col min="16133" max="16133" width="16.625" style="246" customWidth="1"/>
    <col min="16134" max="16146" width="6.375" style="246" customWidth="1"/>
    <col min="16147" max="16147" width="7.625" style="246" customWidth="1"/>
    <col min="16148" max="16384" width="9" style="246"/>
  </cols>
  <sheetData>
    <row r="1" spans="1:19" ht="24" customHeight="1">
      <c r="A1" s="244" t="s">
        <v>601</v>
      </c>
      <c r="B1" s="244"/>
      <c r="C1" s="245"/>
    </row>
    <row r="2" spans="1:19" ht="24" customHeight="1">
      <c r="A2" s="244" t="s">
        <v>417</v>
      </c>
      <c r="B2" s="244"/>
      <c r="C2" s="245"/>
    </row>
    <row r="3" spans="1:19" ht="24" customHeight="1" thickBot="1">
      <c r="A3" s="244"/>
      <c r="B3" s="244" t="s">
        <v>418</v>
      </c>
      <c r="C3" s="245"/>
      <c r="N3" s="1167" t="s">
        <v>655</v>
      </c>
      <c r="O3" s="1167"/>
      <c r="P3" s="1167"/>
      <c r="Q3" s="1167"/>
      <c r="R3" s="1167"/>
      <c r="S3" s="1167"/>
    </row>
    <row r="4" spans="1:19" ht="19.899999999999999" customHeight="1">
      <c r="B4" s="247"/>
      <c r="C4" s="248"/>
      <c r="D4" s="248"/>
      <c r="E4" s="249"/>
      <c r="F4" s="1168" t="s">
        <v>55</v>
      </c>
      <c r="G4" s="1169"/>
      <c r="H4" s="1168" t="s">
        <v>56</v>
      </c>
      <c r="I4" s="1169"/>
      <c r="J4" s="1168" t="s">
        <v>57</v>
      </c>
      <c r="K4" s="1169"/>
      <c r="L4" s="1168" t="s">
        <v>58</v>
      </c>
      <c r="M4" s="1169"/>
      <c r="N4" s="1168" t="s">
        <v>59</v>
      </c>
      <c r="O4" s="1169"/>
      <c r="P4" s="1168" t="s">
        <v>60</v>
      </c>
      <c r="Q4" s="1118"/>
      <c r="R4" s="1174" t="s">
        <v>61</v>
      </c>
      <c r="S4" s="1175"/>
    </row>
    <row r="5" spans="1:19" ht="19.899999999999999" customHeight="1">
      <c r="B5" s="250"/>
      <c r="E5" s="251" t="s">
        <v>419</v>
      </c>
      <c r="F5" s="1170"/>
      <c r="G5" s="1171"/>
      <c r="H5" s="1170"/>
      <c r="I5" s="1171"/>
      <c r="J5" s="1170"/>
      <c r="K5" s="1171"/>
      <c r="L5" s="1170"/>
      <c r="M5" s="1171"/>
      <c r="N5" s="1170"/>
      <c r="O5" s="1171"/>
      <c r="P5" s="1170"/>
      <c r="Q5" s="1121"/>
      <c r="R5" s="1138"/>
      <c r="S5" s="1176"/>
    </row>
    <row r="6" spans="1:19" ht="19.899999999999999" customHeight="1" thickBot="1">
      <c r="B6" s="252" t="s">
        <v>420</v>
      </c>
      <c r="C6" s="253"/>
      <c r="D6" s="254"/>
      <c r="E6" s="255" t="s">
        <v>421</v>
      </c>
      <c r="F6" s="1172"/>
      <c r="G6" s="1173"/>
      <c r="H6" s="1172"/>
      <c r="I6" s="1173"/>
      <c r="J6" s="1172"/>
      <c r="K6" s="1173"/>
      <c r="L6" s="1172"/>
      <c r="M6" s="1173"/>
      <c r="N6" s="1172"/>
      <c r="O6" s="1173"/>
      <c r="P6" s="1172"/>
      <c r="Q6" s="1124"/>
      <c r="R6" s="1139"/>
      <c r="S6" s="1177"/>
    </row>
    <row r="7" spans="1:19" ht="33" customHeight="1">
      <c r="B7" s="256"/>
      <c r="C7" s="1155" t="s">
        <v>422</v>
      </c>
      <c r="D7" s="1156"/>
      <c r="E7" s="257" t="s">
        <v>423</v>
      </c>
      <c r="F7" s="151">
        <v>7</v>
      </c>
      <c r="G7" s="152">
        <v>53</v>
      </c>
      <c r="H7" s="153">
        <v>6</v>
      </c>
      <c r="I7" s="152">
        <v>80</v>
      </c>
      <c r="J7" s="153">
        <v>21</v>
      </c>
      <c r="K7" s="152">
        <v>223</v>
      </c>
      <c r="L7" s="153">
        <v>6</v>
      </c>
      <c r="M7" s="152">
        <v>42</v>
      </c>
      <c r="N7" s="153">
        <v>10</v>
      </c>
      <c r="O7" s="152">
        <v>71</v>
      </c>
      <c r="P7" s="153">
        <v>10</v>
      </c>
      <c r="Q7" s="152">
        <v>149</v>
      </c>
      <c r="R7" s="153">
        <v>60</v>
      </c>
      <c r="S7" s="154">
        <v>618</v>
      </c>
    </row>
    <row r="8" spans="1:19" ht="33" customHeight="1">
      <c r="B8" s="256"/>
      <c r="C8" s="1155"/>
      <c r="D8" s="1156"/>
      <c r="E8" s="258" t="s">
        <v>424</v>
      </c>
      <c r="F8" s="155">
        <v>18</v>
      </c>
      <c r="G8" s="156">
        <v>176</v>
      </c>
      <c r="H8" s="157">
        <v>11</v>
      </c>
      <c r="I8" s="156">
        <v>151</v>
      </c>
      <c r="J8" s="157">
        <v>27</v>
      </c>
      <c r="K8" s="156">
        <v>485</v>
      </c>
      <c r="L8" s="157">
        <v>10</v>
      </c>
      <c r="M8" s="156">
        <v>115</v>
      </c>
      <c r="N8" s="157">
        <v>11</v>
      </c>
      <c r="O8" s="156">
        <v>182</v>
      </c>
      <c r="P8" s="157">
        <v>15</v>
      </c>
      <c r="Q8" s="156">
        <v>389</v>
      </c>
      <c r="R8" s="157">
        <v>92</v>
      </c>
      <c r="S8" s="158">
        <v>1498</v>
      </c>
    </row>
    <row r="9" spans="1:19" ht="33" customHeight="1" thickBot="1">
      <c r="B9" s="256"/>
      <c r="C9" s="1157"/>
      <c r="D9" s="1158"/>
      <c r="E9" s="259" t="s">
        <v>425</v>
      </c>
      <c r="F9" s="1113">
        <v>322632</v>
      </c>
      <c r="G9" s="1114"/>
      <c r="H9" s="1113">
        <v>398424</v>
      </c>
      <c r="I9" s="1114"/>
      <c r="J9" s="1113">
        <v>1810495</v>
      </c>
      <c r="K9" s="1114"/>
      <c r="L9" s="1113">
        <v>228846</v>
      </c>
      <c r="M9" s="1114"/>
      <c r="N9" s="1113">
        <v>349532</v>
      </c>
      <c r="O9" s="1114"/>
      <c r="P9" s="1113">
        <v>1057068</v>
      </c>
      <c r="Q9" s="1114"/>
      <c r="R9" s="1113">
        <v>4166997</v>
      </c>
      <c r="S9" s="1115"/>
    </row>
    <row r="10" spans="1:19" ht="33" customHeight="1">
      <c r="B10" s="256"/>
      <c r="C10" s="1136" t="s">
        <v>426</v>
      </c>
      <c r="D10" s="1137"/>
      <c r="E10" s="260" t="s">
        <v>423</v>
      </c>
      <c r="F10" s="24"/>
      <c r="G10" s="159"/>
      <c r="H10" s="160">
        <v>1</v>
      </c>
      <c r="I10" s="152">
        <v>1</v>
      </c>
      <c r="J10" s="161">
        <v>10</v>
      </c>
      <c r="K10" s="152">
        <v>16</v>
      </c>
      <c r="L10" s="22"/>
      <c r="M10" s="23"/>
      <c r="N10" s="22"/>
      <c r="O10" s="162"/>
      <c r="P10" s="160">
        <v>2</v>
      </c>
      <c r="Q10" s="152">
        <v>5</v>
      </c>
      <c r="R10" s="161">
        <v>13</v>
      </c>
      <c r="S10" s="154">
        <v>22</v>
      </c>
    </row>
    <row r="11" spans="1:19" ht="33" customHeight="1">
      <c r="B11" s="256"/>
      <c r="C11" s="1138"/>
      <c r="D11" s="1121"/>
      <c r="E11" s="261" t="s">
        <v>427</v>
      </c>
      <c r="F11" s="32"/>
      <c r="G11" s="46"/>
      <c r="H11" s="163"/>
      <c r="I11" s="156">
        <v>1</v>
      </c>
      <c r="J11" s="164"/>
      <c r="K11" s="156">
        <v>22</v>
      </c>
      <c r="L11" s="27"/>
      <c r="M11" s="28"/>
      <c r="N11" s="27"/>
      <c r="O11" s="39"/>
      <c r="P11" s="163"/>
      <c r="Q11" s="156">
        <v>5</v>
      </c>
      <c r="R11" s="164"/>
      <c r="S11" s="158">
        <v>28</v>
      </c>
    </row>
    <row r="12" spans="1:19" ht="33" customHeight="1" thickBot="1">
      <c r="B12" s="256"/>
      <c r="C12" s="1160"/>
      <c r="D12" s="1161"/>
      <c r="E12" s="259" t="s">
        <v>425</v>
      </c>
      <c r="F12" s="1162"/>
      <c r="G12" s="1159"/>
      <c r="H12" s="1113">
        <v>364</v>
      </c>
      <c r="I12" s="1114"/>
      <c r="J12" s="1113">
        <v>145206</v>
      </c>
      <c r="K12" s="1114"/>
      <c r="L12" s="1163"/>
      <c r="M12" s="1164"/>
      <c r="N12" s="1165"/>
      <c r="O12" s="1166"/>
      <c r="P12" s="1113">
        <v>39882</v>
      </c>
      <c r="Q12" s="1114"/>
      <c r="R12" s="1113">
        <v>185452</v>
      </c>
      <c r="S12" s="1115"/>
    </row>
    <row r="13" spans="1:19" ht="33" customHeight="1">
      <c r="B13" s="256" t="s">
        <v>62</v>
      </c>
      <c r="C13" s="1153" t="s">
        <v>63</v>
      </c>
      <c r="D13" s="1154"/>
      <c r="E13" s="260" t="s">
        <v>423</v>
      </c>
      <c r="F13" s="160">
        <v>2</v>
      </c>
      <c r="G13" s="152">
        <v>3</v>
      </c>
      <c r="H13" s="161">
        <v>1</v>
      </c>
      <c r="I13" s="152">
        <v>1</v>
      </c>
      <c r="J13" s="161">
        <v>2</v>
      </c>
      <c r="K13" s="152">
        <v>6</v>
      </c>
      <c r="L13" s="165"/>
      <c r="M13" s="166"/>
      <c r="N13" s="165"/>
      <c r="O13" s="167"/>
      <c r="P13" s="22"/>
      <c r="Q13" s="162"/>
      <c r="R13" s="160">
        <v>5</v>
      </c>
      <c r="S13" s="154">
        <v>10</v>
      </c>
    </row>
    <row r="14" spans="1:19" ht="33" customHeight="1">
      <c r="B14" s="256"/>
      <c r="C14" s="1155"/>
      <c r="D14" s="1156"/>
      <c r="E14" s="261" t="s">
        <v>428</v>
      </c>
      <c r="F14" s="163"/>
      <c r="G14" s="156">
        <v>233</v>
      </c>
      <c r="H14" s="164"/>
      <c r="I14" s="156">
        <v>55</v>
      </c>
      <c r="J14" s="164"/>
      <c r="K14" s="156">
        <v>259</v>
      </c>
      <c r="L14" s="27"/>
      <c r="M14" s="28"/>
      <c r="N14" s="27"/>
      <c r="O14" s="31"/>
      <c r="P14" s="27"/>
      <c r="Q14" s="39"/>
      <c r="R14" s="163"/>
      <c r="S14" s="158">
        <v>547</v>
      </c>
    </row>
    <row r="15" spans="1:19" ht="33" customHeight="1" thickBot="1">
      <c r="B15" s="256"/>
      <c r="C15" s="1157"/>
      <c r="D15" s="1158"/>
      <c r="E15" s="262" t="s">
        <v>429</v>
      </c>
      <c r="F15" s="1113">
        <v>293780</v>
      </c>
      <c r="G15" s="1114"/>
      <c r="H15" s="1113">
        <v>85090</v>
      </c>
      <c r="I15" s="1114"/>
      <c r="J15" s="1113">
        <v>294114</v>
      </c>
      <c r="K15" s="1114"/>
      <c r="L15" s="1145"/>
      <c r="M15" s="1159"/>
      <c r="N15" s="1145"/>
      <c r="O15" s="1159"/>
      <c r="P15" s="1145"/>
      <c r="Q15" s="1146"/>
      <c r="R15" s="1113">
        <v>672984</v>
      </c>
      <c r="S15" s="1115"/>
    </row>
    <row r="16" spans="1:19" ht="33" customHeight="1">
      <c r="B16" s="256" t="s">
        <v>64</v>
      </c>
      <c r="C16" s="1147" t="s">
        <v>65</v>
      </c>
      <c r="D16" s="1150" t="s">
        <v>66</v>
      </c>
      <c r="E16" s="260" t="s">
        <v>423</v>
      </c>
      <c r="F16" s="160">
        <v>2</v>
      </c>
      <c r="G16" s="152">
        <v>3</v>
      </c>
      <c r="H16" s="161">
        <v>5</v>
      </c>
      <c r="I16" s="152">
        <v>10</v>
      </c>
      <c r="J16" s="161">
        <v>21</v>
      </c>
      <c r="K16" s="152">
        <v>23</v>
      </c>
      <c r="L16" s="161">
        <v>3</v>
      </c>
      <c r="M16" s="152">
        <v>3</v>
      </c>
      <c r="N16" s="161">
        <v>4</v>
      </c>
      <c r="O16" s="152">
        <v>6</v>
      </c>
      <c r="P16" s="161">
        <v>6</v>
      </c>
      <c r="Q16" s="152">
        <v>9</v>
      </c>
      <c r="R16" s="161">
        <v>41</v>
      </c>
      <c r="S16" s="154">
        <v>54</v>
      </c>
    </row>
    <row r="17" spans="2:19" ht="33" customHeight="1">
      <c r="B17" s="256"/>
      <c r="C17" s="1148"/>
      <c r="D17" s="1151"/>
      <c r="E17" s="261" t="s">
        <v>430</v>
      </c>
      <c r="F17" s="168">
        <v>0</v>
      </c>
      <c r="G17" s="156">
        <v>3</v>
      </c>
      <c r="H17" s="169">
        <v>0</v>
      </c>
      <c r="I17" s="156">
        <v>17</v>
      </c>
      <c r="J17" s="169">
        <v>1</v>
      </c>
      <c r="K17" s="156">
        <v>29</v>
      </c>
      <c r="L17" s="169">
        <v>0</v>
      </c>
      <c r="M17" s="156">
        <v>3</v>
      </c>
      <c r="N17" s="169">
        <v>0</v>
      </c>
      <c r="O17" s="156">
        <v>10</v>
      </c>
      <c r="P17" s="169">
        <v>1</v>
      </c>
      <c r="Q17" s="156">
        <v>23</v>
      </c>
      <c r="R17" s="169">
        <v>2</v>
      </c>
      <c r="S17" s="158">
        <v>85</v>
      </c>
    </row>
    <row r="18" spans="2:19" ht="33" customHeight="1" thickBot="1">
      <c r="B18" s="256"/>
      <c r="C18" s="1148"/>
      <c r="D18" s="1152"/>
      <c r="E18" s="259" t="s">
        <v>425</v>
      </c>
      <c r="F18" s="1113">
        <v>473</v>
      </c>
      <c r="G18" s="1114"/>
      <c r="H18" s="1113">
        <v>6336</v>
      </c>
      <c r="I18" s="1114"/>
      <c r="J18" s="1113">
        <v>9305</v>
      </c>
      <c r="K18" s="1114"/>
      <c r="L18" s="1113">
        <v>762</v>
      </c>
      <c r="M18" s="1114"/>
      <c r="N18" s="1113">
        <v>3077</v>
      </c>
      <c r="O18" s="1114"/>
      <c r="P18" s="1113">
        <v>7861</v>
      </c>
      <c r="Q18" s="1114"/>
      <c r="R18" s="1113">
        <v>27814</v>
      </c>
      <c r="S18" s="1115"/>
    </row>
    <row r="19" spans="2:19" ht="33" customHeight="1">
      <c r="B19" s="256" t="s">
        <v>67</v>
      </c>
      <c r="C19" s="1148"/>
      <c r="D19" s="1140" t="s">
        <v>431</v>
      </c>
      <c r="E19" s="260" t="s">
        <v>423</v>
      </c>
      <c r="F19" s="33"/>
      <c r="G19" s="30"/>
      <c r="H19" s="35"/>
      <c r="I19" s="30"/>
      <c r="J19" s="161">
        <v>2</v>
      </c>
      <c r="K19" s="152">
        <v>4</v>
      </c>
      <c r="L19" s="36"/>
      <c r="M19" s="29"/>
      <c r="N19" s="36"/>
      <c r="O19" s="29"/>
      <c r="P19" s="161">
        <v>0</v>
      </c>
      <c r="Q19" s="152">
        <v>1</v>
      </c>
      <c r="R19" s="161">
        <v>2</v>
      </c>
      <c r="S19" s="154">
        <v>5</v>
      </c>
    </row>
    <row r="20" spans="2:19" ht="33" customHeight="1">
      <c r="B20" s="256"/>
      <c r="C20" s="1148"/>
      <c r="D20" s="1141"/>
      <c r="E20" s="263" t="s">
        <v>428</v>
      </c>
      <c r="F20" s="170"/>
      <c r="G20" s="34"/>
      <c r="H20" s="37"/>
      <c r="I20" s="34"/>
      <c r="J20" s="164"/>
      <c r="K20" s="156">
        <v>17</v>
      </c>
      <c r="L20" s="38"/>
      <c r="M20" s="34"/>
      <c r="N20" s="38"/>
      <c r="O20" s="34"/>
      <c r="P20" s="164"/>
      <c r="Q20" s="156">
        <v>24</v>
      </c>
      <c r="R20" s="164"/>
      <c r="S20" s="158">
        <v>41</v>
      </c>
    </row>
    <row r="21" spans="2:19" ht="33" customHeight="1" thickBot="1">
      <c r="B21" s="256"/>
      <c r="C21" s="1149"/>
      <c r="D21" s="1142"/>
      <c r="E21" s="262" t="s">
        <v>429</v>
      </c>
      <c r="F21" s="1143"/>
      <c r="G21" s="1129"/>
      <c r="H21" s="1128"/>
      <c r="I21" s="1129"/>
      <c r="J21" s="1113">
        <v>80760</v>
      </c>
      <c r="K21" s="1114"/>
      <c r="L21" s="1128"/>
      <c r="M21" s="1129"/>
      <c r="N21" s="1128"/>
      <c r="O21" s="1144"/>
      <c r="P21" s="1113">
        <v>665283</v>
      </c>
      <c r="Q21" s="1114"/>
      <c r="R21" s="1113">
        <v>746043</v>
      </c>
      <c r="S21" s="1115"/>
    </row>
    <row r="22" spans="2:19" ht="33" customHeight="1">
      <c r="B22" s="256"/>
      <c r="C22" s="1136" t="s">
        <v>432</v>
      </c>
      <c r="D22" s="1137"/>
      <c r="E22" s="260" t="s">
        <v>423</v>
      </c>
      <c r="F22" s="171">
        <v>4</v>
      </c>
      <c r="G22" s="156">
        <v>59</v>
      </c>
      <c r="H22" s="172">
        <v>7</v>
      </c>
      <c r="I22" s="156">
        <v>92</v>
      </c>
      <c r="J22" s="172">
        <v>35</v>
      </c>
      <c r="K22" s="156">
        <v>272</v>
      </c>
      <c r="L22" s="172">
        <v>3</v>
      </c>
      <c r="M22" s="156">
        <v>45</v>
      </c>
      <c r="N22" s="172">
        <v>4</v>
      </c>
      <c r="O22" s="156">
        <v>77</v>
      </c>
      <c r="P22" s="173">
        <v>8</v>
      </c>
      <c r="Q22" s="183">
        <v>164</v>
      </c>
      <c r="R22" s="161">
        <v>61</v>
      </c>
      <c r="S22" s="183">
        <v>709</v>
      </c>
    </row>
    <row r="23" spans="2:19" ht="33" customHeight="1">
      <c r="B23" s="256"/>
      <c r="C23" s="1138"/>
      <c r="D23" s="1121"/>
      <c r="E23" s="261" t="s">
        <v>433</v>
      </c>
      <c r="F23" s="182"/>
      <c r="G23" s="183">
        <v>412</v>
      </c>
      <c r="H23" s="174"/>
      <c r="I23" s="183">
        <v>224</v>
      </c>
      <c r="J23" s="174"/>
      <c r="K23" s="183">
        <v>812</v>
      </c>
      <c r="L23" s="174"/>
      <c r="M23" s="183">
        <v>118</v>
      </c>
      <c r="N23" s="174"/>
      <c r="O23" s="183">
        <v>192</v>
      </c>
      <c r="P23" s="174"/>
      <c r="Q23" s="183">
        <v>441</v>
      </c>
      <c r="R23" s="164"/>
      <c r="S23" s="158">
        <v>2199</v>
      </c>
    </row>
    <row r="24" spans="2:19" ht="33" customHeight="1">
      <c r="B24" s="256"/>
      <c r="C24" s="1138"/>
      <c r="D24" s="1121"/>
      <c r="E24" s="261" t="s">
        <v>425</v>
      </c>
      <c r="F24" s="1133">
        <v>323105</v>
      </c>
      <c r="G24" s="1134"/>
      <c r="H24" s="1133">
        <v>405124</v>
      </c>
      <c r="I24" s="1134"/>
      <c r="J24" s="1133">
        <v>1965006</v>
      </c>
      <c r="K24" s="1134"/>
      <c r="L24" s="1133">
        <v>229608</v>
      </c>
      <c r="M24" s="1134"/>
      <c r="N24" s="1133">
        <v>352609</v>
      </c>
      <c r="O24" s="1134"/>
      <c r="P24" s="1133">
        <v>1104811</v>
      </c>
      <c r="Q24" s="1134"/>
      <c r="R24" s="1133">
        <v>4380263</v>
      </c>
      <c r="S24" s="1135"/>
    </row>
    <row r="25" spans="2:19" ht="33" customHeight="1" thickBot="1">
      <c r="B25" s="264"/>
      <c r="C25" s="1139"/>
      <c r="D25" s="1124"/>
      <c r="E25" s="265" t="s">
        <v>429</v>
      </c>
      <c r="F25" s="1113">
        <v>293780</v>
      </c>
      <c r="G25" s="1114"/>
      <c r="H25" s="1113">
        <v>85090</v>
      </c>
      <c r="I25" s="1114"/>
      <c r="J25" s="1113">
        <v>374874</v>
      </c>
      <c r="K25" s="1114"/>
      <c r="L25" s="1113">
        <v>0</v>
      </c>
      <c r="M25" s="1114"/>
      <c r="N25" s="1113">
        <v>0</v>
      </c>
      <c r="O25" s="1114"/>
      <c r="P25" s="1113">
        <v>665283</v>
      </c>
      <c r="Q25" s="1114"/>
      <c r="R25" s="1113">
        <v>1419027</v>
      </c>
      <c r="S25" s="1115"/>
    </row>
    <row r="26" spans="2:19" ht="33" customHeight="1">
      <c r="B26" s="1116" t="s">
        <v>434</v>
      </c>
      <c r="C26" s="1117"/>
      <c r="D26" s="1118"/>
      <c r="E26" s="266" t="s">
        <v>423</v>
      </c>
      <c r="F26" s="175"/>
      <c r="G26" s="152">
        <v>51</v>
      </c>
      <c r="H26" s="176"/>
      <c r="I26" s="152">
        <v>30</v>
      </c>
      <c r="J26" s="176"/>
      <c r="K26" s="152">
        <v>101</v>
      </c>
      <c r="L26" s="176"/>
      <c r="M26" s="152">
        <v>10</v>
      </c>
      <c r="N26" s="176"/>
      <c r="O26" s="152">
        <v>18</v>
      </c>
      <c r="P26" s="176"/>
      <c r="Q26" s="152">
        <v>23</v>
      </c>
      <c r="R26" s="176"/>
      <c r="S26" s="154">
        <v>233</v>
      </c>
    </row>
    <row r="27" spans="2:19" ht="33" customHeight="1">
      <c r="B27" s="1119"/>
      <c r="C27" s="1120"/>
      <c r="D27" s="1121"/>
      <c r="E27" s="261" t="s">
        <v>424</v>
      </c>
      <c r="F27" s="163"/>
      <c r="G27" s="156">
        <v>94</v>
      </c>
      <c r="H27" s="164"/>
      <c r="I27" s="156">
        <v>40</v>
      </c>
      <c r="J27" s="164"/>
      <c r="K27" s="156">
        <v>153</v>
      </c>
      <c r="L27" s="164"/>
      <c r="M27" s="156">
        <v>16</v>
      </c>
      <c r="N27" s="164"/>
      <c r="O27" s="156">
        <v>30</v>
      </c>
      <c r="P27" s="164"/>
      <c r="Q27" s="156">
        <v>38</v>
      </c>
      <c r="R27" s="164"/>
      <c r="S27" s="158">
        <v>371</v>
      </c>
    </row>
    <row r="28" spans="2:19" ht="33" customHeight="1" thickBot="1">
      <c r="B28" s="1122"/>
      <c r="C28" s="1123"/>
      <c r="D28" s="1124"/>
      <c r="E28" s="267" t="s">
        <v>429</v>
      </c>
      <c r="F28" s="1113">
        <v>769595</v>
      </c>
      <c r="G28" s="1114"/>
      <c r="H28" s="1113">
        <v>299024</v>
      </c>
      <c r="I28" s="1114"/>
      <c r="J28" s="1113">
        <v>1984623</v>
      </c>
      <c r="K28" s="1114"/>
      <c r="L28" s="1113">
        <v>50767</v>
      </c>
      <c r="M28" s="1114"/>
      <c r="N28" s="1113">
        <v>152867</v>
      </c>
      <c r="O28" s="1114"/>
      <c r="P28" s="1113">
        <v>211834</v>
      </c>
      <c r="Q28" s="1114"/>
      <c r="R28" s="1113">
        <v>3468710</v>
      </c>
      <c r="S28" s="1115"/>
    </row>
    <row r="29" spans="2:19" ht="33" customHeight="1">
      <c r="B29" s="1116" t="s">
        <v>68</v>
      </c>
      <c r="C29" s="1117"/>
      <c r="D29" s="1118"/>
      <c r="E29" s="266" t="s">
        <v>423</v>
      </c>
      <c r="F29" s="177"/>
      <c r="G29" s="43"/>
      <c r="H29" s="42"/>
      <c r="I29" s="43"/>
      <c r="J29" s="42"/>
      <c r="K29" s="40"/>
      <c r="L29" s="42"/>
      <c r="M29" s="43"/>
      <c r="N29" s="42"/>
      <c r="O29" s="43"/>
      <c r="P29" s="42"/>
      <c r="Q29" s="44"/>
      <c r="R29" s="45">
        <f>SUM(F29,H29,J29,L29,N29,P29)</f>
        <v>0</v>
      </c>
      <c r="S29" s="41">
        <f>G29+I29+K29+M29+O29+Q29</f>
        <v>0</v>
      </c>
    </row>
    <row r="30" spans="2:19" ht="33" customHeight="1">
      <c r="B30" s="1119"/>
      <c r="C30" s="1120"/>
      <c r="D30" s="1121"/>
      <c r="E30" s="261" t="s">
        <v>427</v>
      </c>
      <c r="F30" s="32"/>
      <c r="G30" s="26"/>
      <c r="H30" s="25"/>
      <c r="I30" s="26"/>
      <c r="J30" s="25"/>
      <c r="K30" s="20"/>
      <c r="L30" s="25"/>
      <c r="M30" s="26"/>
      <c r="N30" s="25"/>
      <c r="O30" s="26"/>
      <c r="P30" s="25"/>
      <c r="Q30" s="46"/>
      <c r="R30" s="32"/>
      <c r="S30" s="21">
        <f>G30+I30+K30+M30+O30+Q30</f>
        <v>0</v>
      </c>
    </row>
    <row r="31" spans="2:19" ht="33" customHeight="1" thickBot="1">
      <c r="B31" s="1122"/>
      <c r="C31" s="1123"/>
      <c r="D31" s="1124"/>
      <c r="E31" s="268" t="s">
        <v>425</v>
      </c>
      <c r="F31" s="1125"/>
      <c r="G31" s="1126"/>
      <c r="H31" s="1127"/>
      <c r="I31" s="1126"/>
      <c r="J31" s="1128"/>
      <c r="K31" s="1129"/>
      <c r="L31" s="1127"/>
      <c r="M31" s="1126"/>
      <c r="N31" s="1127"/>
      <c r="O31" s="1126"/>
      <c r="P31" s="1127"/>
      <c r="Q31" s="1130"/>
      <c r="R31" s="1131">
        <f>SUM(J31:Q31)</f>
        <v>0</v>
      </c>
      <c r="S31" s="1132"/>
    </row>
    <row r="32" spans="2:19" ht="24.95" customHeight="1">
      <c r="B32" s="1112" t="s">
        <v>69</v>
      </c>
      <c r="C32" s="1112"/>
      <c r="D32" s="1112"/>
      <c r="E32" s="1112"/>
      <c r="F32" s="1112"/>
      <c r="G32" s="1112"/>
      <c r="H32" s="1112"/>
      <c r="I32" s="1112"/>
      <c r="J32" s="1112"/>
      <c r="K32" s="1112"/>
      <c r="L32" s="1112"/>
      <c r="M32" s="1112"/>
      <c r="N32" s="1112"/>
      <c r="O32" s="1112"/>
      <c r="P32" s="1112"/>
      <c r="Q32" s="1112"/>
      <c r="R32" s="1112"/>
      <c r="S32" s="1112"/>
    </row>
    <row r="33" spans="2:19" ht="13.5">
      <c r="B33" s="1112" t="s">
        <v>70</v>
      </c>
      <c r="C33" s="1112"/>
      <c r="D33" s="1112"/>
      <c r="E33" s="1112"/>
      <c r="F33" s="1112"/>
      <c r="G33" s="1112"/>
      <c r="H33" s="1112"/>
      <c r="I33" s="1112"/>
      <c r="J33" s="1112"/>
      <c r="K33" s="1112"/>
      <c r="L33" s="1112"/>
      <c r="M33" s="1112"/>
      <c r="N33" s="1112"/>
      <c r="O33" s="1112"/>
      <c r="P33" s="1112"/>
      <c r="Q33" s="1112"/>
      <c r="R33" s="1112"/>
      <c r="S33" s="1112"/>
    </row>
    <row r="34" spans="2:19" ht="24.95" customHeight="1">
      <c r="B34" s="1112" t="s">
        <v>435</v>
      </c>
      <c r="C34" s="1112"/>
      <c r="D34" s="1112"/>
      <c r="E34" s="1112"/>
      <c r="F34" s="1112"/>
      <c r="G34" s="1112"/>
      <c r="H34" s="1112"/>
      <c r="I34" s="1112"/>
      <c r="J34" s="1112"/>
      <c r="K34" s="1112"/>
      <c r="L34" s="1112"/>
      <c r="M34" s="1112"/>
      <c r="N34" s="1112"/>
      <c r="O34" s="1112"/>
      <c r="P34" s="1112"/>
      <c r="Q34" s="1112"/>
      <c r="R34" s="1112"/>
      <c r="S34" s="1112"/>
    </row>
  </sheetData>
  <mergeCells count="83">
    <mergeCell ref="N3:S3"/>
    <mergeCell ref="F4:G6"/>
    <mergeCell ref="H4:I6"/>
    <mergeCell ref="J4:K6"/>
    <mergeCell ref="L4:M6"/>
    <mergeCell ref="N4:O6"/>
    <mergeCell ref="P4:Q6"/>
    <mergeCell ref="R4:S6"/>
    <mergeCell ref="P9:Q9"/>
    <mergeCell ref="R9:S9"/>
    <mergeCell ref="C10:D12"/>
    <mergeCell ref="F12:G12"/>
    <mergeCell ref="H12:I12"/>
    <mergeCell ref="J12:K12"/>
    <mergeCell ref="L12:M12"/>
    <mergeCell ref="N12:O12"/>
    <mergeCell ref="P12:Q12"/>
    <mergeCell ref="R12:S12"/>
    <mergeCell ref="C7:D9"/>
    <mergeCell ref="F9:G9"/>
    <mergeCell ref="H9:I9"/>
    <mergeCell ref="J9:K9"/>
    <mergeCell ref="L9:M9"/>
    <mergeCell ref="N9:O9"/>
    <mergeCell ref="P15:Q15"/>
    <mergeCell ref="R15:S15"/>
    <mergeCell ref="C16:C21"/>
    <mergeCell ref="D16:D18"/>
    <mergeCell ref="F18:G18"/>
    <mergeCell ref="H18:I18"/>
    <mergeCell ref="J18:K18"/>
    <mergeCell ref="L18:M18"/>
    <mergeCell ref="N18:O18"/>
    <mergeCell ref="P18:Q18"/>
    <mergeCell ref="C13:D15"/>
    <mergeCell ref="F15:G15"/>
    <mergeCell ref="H15:I15"/>
    <mergeCell ref="J15:K15"/>
    <mergeCell ref="L15:M15"/>
    <mergeCell ref="N15:O15"/>
    <mergeCell ref="R18:S18"/>
    <mergeCell ref="D19:D21"/>
    <mergeCell ref="F21:G21"/>
    <mergeCell ref="H21:I21"/>
    <mergeCell ref="J21:K21"/>
    <mergeCell ref="L21:M21"/>
    <mergeCell ref="N21:O21"/>
    <mergeCell ref="P21:Q21"/>
    <mergeCell ref="R21:S21"/>
    <mergeCell ref="C22:D25"/>
    <mergeCell ref="F24:G24"/>
    <mergeCell ref="H24:I24"/>
    <mergeCell ref="J24:K24"/>
    <mergeCell ref="L24:M24"/>
    <mergeCell ref="F25:G25"/>
    <mergeCell ref="H25:I25"/>
    <mergeCell ref="J25:K25"/>
    <mergeCell ref="L25:M25"/>
    <mergeCell ref="N25:O25"/>
    <mergeCell ref="J28:K28"/>
    <mergeCell ref="L28:M28"/>
    <mergeCell ref="N28:O28"/>
    <mergeCell ref="P24:Q24"/>
    <mergeCell ref="R24:S24"/>
    <mergeCell ref="P25:Q25"/>
    <mergeCell ref="R25:S25"/>
    <mergeCell ref="N24:O24"/>
    <mergeCell ref="B32:S32"/>
    <mergeCell ref="B33:S33"/>
    <mergeCell ref="B34:S34"/>
    <mergeCell ref="P28:Q28"/>
    <mergeCell ref="R28:S28"/>
    <mergeCell ref="B29:D31"/>
    <mergeCell ref="F31:G31"/>
    <mergeCell ref="H31:I31"/>
    <mergeCell ref="J31:K31"/>
    <mergeCell ref="L31:M31"/>
    <mergeCell ref="N31:O31"/>
    <mergeCell ref="P31:Q31"/>
    <mergeCell ref="R31:S31"/>
    <mergeCell ref="B26:D28"/>
    <mergeCell ref="F28:G28"/>
    <mergeCell ref="H28:I28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1A56A-2800-43C6-8F0B-64AFBFA8ECD9}">
  <sheetPr>
    <tabColor rgb="FFFF99FF"/>
  </sheetPr>
  <dimension ref="A1:O44"/>
  <sheetViews>
    <sheetView view="pageBreakPreview" zoomScale="85" zoomScaleNormal="100" zoomScaleSheetLayoutView="85" workbookViewId="0"/>
  </sheetViews>
  <sheetFormatPr defaultRowHeight="18" customHeight="1"/>
  <cols>
    <col min="1" max="1" width="2.625" style="273" customWidth="1"/>
    <col min="2" max="2" width="3.625" style="273" customWidth="1"/>
    <col min="3" max="3" width="5.875" style="273" customWidth="1"/>
    <col min="4" max="4" width="14.625" style="273" customWidth="1"/>
    <col min="5" max="5" width="12.125" style="273" customWidth="1"/>
    <col min="6" max="6" width="5.625" style="273" customWidth="1"/>
    <col min="7" max="7" width="12.125" style="273" customWidth="1"/>
    <col min="8" max="8" width="5.625" style="273" customWidth="1"/>
    <col min="9" max="9" width="12.125" style="328" customWidth="1"/>
    <col min="10" max="10" width="5.625" style="203" customWidth="1"/>
    <col min="11" max="11" width="12.125" style="328" customWidth="1"/>
    <col min="12" max="12" width="5.625" style="203" customWidth="1"/>
    <col min="13" max="13" width="12.125" style="273" customWidth="1"/>
    <col min="14" max="14" width="5.625" style="273" customWidth="1"/>
    <col min="15" max="15" width="7.125" style="273" customWidth="1"/>
    <col min="16" max="256" width="9" style="273"/>
    <col min="257" max="257" width="2.625" style="273" customWidth="1"/>
    <col min="258" max="258" width="3.625" style="273" customWidth="1"/>
    <col min="259" max="259" width="5.875" style="273" customWidth="1"/>
    <col min="260" max="260" width="14.625" style="273" customWidth="1"/>
    <col min="261" max="261" width="12.125" style="273" customWidth="1"/>
    <col min="262" max="262" width="5.625" style="273" customWidth="1"/>
    <col min="263" max="263" width="12.125" style="273" customWidth="1"/>
    <col min="264" max="264" width="5.625" style="273" customWidth="1"/>
    <col min="265" max="265" width="12.125" style="273" customWidth="1"/>
    <col min="266" max="266" width="5.625" style="273" customWidth="1"/>
    <col min="267" max="267" width="12.125" style="273" customWidth="1"/>
    <col min="268" max="268" width="5.625" style="273" customWidth="1"/>
    <col min="269" max="269" width="12.125" style="273" customWidth="1"/>
    <col min="270" max="270" width="5.625" style="273" customWidth="1"/>
    <col min="271" max="271" width="7.125" style="273" customWidth="1"/>
    <col min="272" max="512" width="9" style="273"/>
    <col min="513" max="513" width="2.625" style="273" customWidth="1"/>
    <col min="514" max="514" width="3.625" style="273" customWidth="1"/>
    <col min="515" max="515" width="5.875" style="273" customWidth="1"/>
    <col min="516" max="516" width="14.625" style="273" customWidth="1"/>
    <col min="517" max="517" width="12.125" style="273" customWidth="1"/>
    <col min="518" max="518" width="5.625" style="273" customWidth="1"/>
    <col min="519" max="519" width="12.125" style="273" customWidth="1"/>
    <col min="520" max="520" width="5.625" style="273" customWidth="1"/>
    <col min="521" max="521" width="12.125" style="273" customWidth="1"/>
    <col min="522" max="522" width="5.625" style="273" customWidth="1"/>
    <col min="523" max="523" width="12.125" style="273" customWidth="1"/>
    <col min="524" max="524" width="5.625" style="273" customWidth="1"/>
    <col min="525" max="525" width="12.125" style="273" customWidth="1"/>
    <col min="526" max="526" width="5.625" style="273" customWidth="1"/>
    <col min="527" max="527" width="7.125" style="273" customWidth="1"/>
    <col min="528" max="768" width="9" style="273"/>
    <col min="769" max="769" width="2.625" style="273" customWidth="1"/>
    <col min="770" max="770" width="3.625" style="273" customWidth="1"/>
    <col min="771" max="771" width="5.875" style="273" customWidth="1"/>
    <col min="772" max="772" width="14.625" style="273" customWidth="1"/>
    <col min="773" max="773" width="12.125" style="273" customWidth="1"/>
    <col min="774" max="774" width="5.625" style="273" customWidth="1"/>
    <col min="775" max="775" width="12.125" style="273" customWidth="1"/>
    <col min="776" max="776" width="5.625" style="273" customWidth="1"/>
    <col min="777" max="777" width="12.125" style="273" customWidth="1"/>
    <col min="778" max="778" width="5.625" style="273" customWidth="1"/>
    <col min="779" max="779" width="12.125" style="273" customWidth="1"/>
    <col min="780" max="780" width="5.625" style="273" customWidth="1"/>
    <col min="781" max="781" width="12.125" style="273" customWidth="1"/>
    <col min="782" max="782" width="5.625" style="273" customWidth="1"/>
    <col min="783" max="783" width="7.125" style="273" customWidth="1"/>
    <col min="784" max="1024" width="9" style="273"/>
    <col min="1025" max="1025" width="2.625" style="273" customWidth="1"/>
    <col min="1026" max="1026" width="3.625" style="273" customWidth="1"/>
    <col min="1027" max="1027" width="5.875" style="273" customWidth="1"/>
    <col min="1028" max="1028" width="14.625" style="273" customWidth="1"/>
    <col min="1029" max="1029" width="12.125" style="273" customWidth="1"/>
    <col min="1030" max="1030" width="5.625" style="273" customWidth="1"/>
    <col min="1031" max="1031" width="12.125" style="273" customWidth="1"/>
    <col min="1032" max="1032" width="5.625" style="273" customWidth="1"/>
    <col min="1033" max="1033" width="12.125" style="273" customWidth="1"/>
    <col min="1034" max="1034" width="5.625" style="273" customWidth="1"/>
    <col min="1035" max="1035" width="12.125" style="273" customWidth="1"/>
    <col min="1036" max="1036" width="5.625" style="273" customWidth="1"/>
    <col min="1037" max="1037" width="12.125" style="273" customWidth="1"/>
    <col min="1038" max="1038" width="5.625" style="273" customWidth="1"/>
    <col min="1039" max="1039" width="7.125" style="273" customWidth="1"/>
    <col min="1040" max="1280" width="9" style="273"/>
    <col min="1281" max="1281" width="2.625" style="273" customWidth="1"/>
    <col min="1282" max="1282" width="3.625" style="273" customWidth="1"/>
    <col min="1283" max="1283" width="5.875" style="273" customWidth="1"/>
    <col min="1284" max="1284" width="14.625" style="273" customWidth="1"/>
    <col min="1285" max="1285" width="12.125" style="273" customWidth="1"/>
    <col min="1286" max="1286" width="5.625" style="273" customWidth="1"/>
    <col min="1287" max="1287" width="12.125" style="273" customWidth="1"/>
    <col min="1288" max="1288" width="5.625" style="273" customWidth="1"/>
    <col min="1289" max="1289" width="12.125" style="273" customWidth="1"/>
    <col min="1290" max="1290" width="5.625" style="273" customWidth="1"/>
    <col min="1291" max="1291" width="12.125" style="273" customWidth="1"/>
    <col min="1292" max="1292" width="5.625" style="273" customWidth="1"/>
    <col min="1293" max="1293" width="12.125" style="273" customWidth="1"/>
    <col min="1294" max="1294" width="5.625" style="273" customWidth="1"/>
    <col min="1295" max="1295" width="7.125" style="273" customWidth="1"/>
    <col min="1296" max="1536" width="9" style="273"/>
    <col min="1537" max="1537" width="2.625" style="273" customWidth="1"/>
    <col min="1538" max="1538" width="3.625" style="273" customWidth="1"/>
    <col min="1539" max="1539" width="5.875" style="273" customWidth="1"/>
    <col min="1540" max="1540" width="14.625" style="273" customWidth="1"/>
    <col min="1541" max="1541" width="12.125" style="273" customWidth="1"/>
    <col min="1542" max="1542" width="5.625" style="273" customWidth="1"/>
    <col min="1543" max="1543" width="12.125" style="273" customWidth="1"/>
    <col min="1544" max="1544" width="5.625" style="273" customWidth="1"/>
    <col min="1545" max="1545" width="12.125" style="273" customWidth="1"/>
    <col min="1546" max="1546" width="5.625" style="273" customWidth="1"/>
    <col min="1547" max="1547" width="12.125" style="273" customWidth="1"/>
    <col min="1548" max="1548" width="5.625" style="273" customWidth="1"/>
    <col min="1549" max="1549" width="12.125" style="273" customWidth="1"/>
    <col min="1550" max="1550" width="5.625" style="273" customWidth="1"/>
    <col min="1551" max="1551" width="7.125" style="273" customWidth="1"/>
    <col min="1552" max="1792" width="9" style="273"/>
    <col min="1793" max="1793" width="2.625" style="273" customWidth="1"/>
    <col min="1794" max="1794" width="3.625" style="273" customWidth="1"/>
    <col min="1795" max="1795" width="5.875" style="273" customWidth="1"/>
    <col min="1796" max="1796" width="14.625" style="273" customWidth="1"/>
    <col min="1797" max="1797" width="12.125" style="273" customWidth="1"/>
    <col min="1798" max="1798" width="5.625" style="273" customWidth="1"/>
    <col min="1799" max="1799" width="12.125" style="273" customWidth="1"/>
    <col min="1800" max="1800" width="5.625" style="273" customWidth="1"/>
    <col min="1801" max="1801" width="12.125" style="273" customWidth="1"/>
    <col min="1802" max="1802" width="5.625" style="273" customWidth="1"/>
    <col min="1803" max="1803" width="12.125" style="273" customWidth="1"/>
    <col min="1804" max="1804" width="5.625" style="273" customWidth="1"/>
    <col min="1805" max="1805" width="12.125" style="273" customWidth="1"/>
    <col min="1806" max="1806" width="5.625" style="273" customWidth="1"/>
    <col min="1807" max="1807" width="7.125" style="273" customWidth="1"/>
    <col min="1808" max="2048" width="9" style="273"/>
    <col min="2049" max="2049" width="2.625" style="273" customWidth="1"/>
    <col min="2050" max="2050" width="3.625" style="273" customWidth="1"/>
    <col min="2051" max="2051" width="5.875" style="273" customWidth="1"/>
    <col min="2052" max="2052" width="14.625" style="273" customWidth="1"/>
    <col min="2053" max="2053" width="12.125" style="273" customWidth="1"/>
    <col min="2054" max="2054" width="5.625" style="273" customWidth="1"/>
    <col min="2055" max="2055" width="12.125" style="273" customWidth="1"/>
    <col min="2056" max="2056" width="5.625" style="273" customWidth="1"/>
    <col min="2057" max="2057" width="12.125" style="273" customWidth="1"/>
    <col min="2058" max="2058" width="5.625" style="273" customWidth="1"/>
    <col min="2059" max="2059" width="12.125" style="273" customWidth="1"/>
    <col min="2060" max="2060" width="5.625" style="273" customWidth="1"/>
    <col min="2061" max="2061" width="12.125" style="273" customWidth="1"/>
    <col min="2062" max="2062" width="5.625" style="273" customWidth="1"/>
    <col min="2063" max="2063" width="7.125" style="273" customWidth="1"/>
    <col min="2064" max="2304" width="9" style="273"/>
    <col min="2305" max="2305" width="2.625" style="273" customWidth="1"/>
    <col min="2306" max="2306" width="3.625" style="273" customWidth="1"/>
    <col min="2307" max="2307" width="5.875" style="273" customWidth="1"/>
    <col min="2308" max="2308" width="14.625" style="273" customWidth="1"/>
    <col min="2309" max="2309" width="12.125" style="273" customWidth="1"/>
    <col min="2310" max="2310" width="5.625" style="273" customWidth="1"/>
    <col min="2311" max="2311" width="12.125" style="273" customWidth="1"/>
    <col min="2312" max="2312" width="5.625" style="273" customWidth="1"/>
    <col min="2313" max="2313" width="12.125" style="273" customWidth="1"/>
    <col min="2314" max="2314" width="5.625" style="273" customWidth="1"/>
    <col min="2315" max="2315" width="12.125" style="273" customWidth="1"/>
    <col min="2316" max="2316" width="5.625" style="273" customWidth="1"/>
    <col min="2317" max="2317" width="12.125" style="273" customWidth="1"/>
    <col min="2318" max="2318" width="5.625" style="273" customWidth="1"/>
    <col min="2319" max="2319" width="7.125" style="273" customWidth="1"/>
    <col min="2320" max="2560" width="9" style="273"/>
    <col min="2561" max="2561" width="2.625" style="273" customWidth="1"/>
    <col min="2562" max="2562" width="3.625" style="273" customWidth="1"/>
    <col min="2563" max="2563" width="5.875" style="273" customWidth="1"/>
    <col min="2564" max="2564" width="14.625" style="273" customWidth="1"/>
    <col min="2565" max="2565" width="12.125" style="273" customWidth="1"/>
    <col min="2566" max="2566" width="5.625" style="273" customWidth="1"/>
    <col min="2567" max="2567" width="12.125" style="273" customWidth="1"/>
    <col min="2568" max="2568" width="5.625" style="273" customWidth="1"/>
    <col min="2569" max="2569" width="12.125" style="273" customWidth="1"/>
    <col min="2570" max="2570" width="5.625" style="273" customWidth="1"/>
    <col min="2571" max="2571" width="12.125" style="273" customWidth="1"/>
    <col min="2572" max="2572" width="5.625" style="273" customWidth="1"/>
    <col min="2573" max="2573" width="12.125" style="273" customWidth="1"/>
    <col min="2574" max="2574" width="5.625" style="273" customWidth="1"/>
    <col min="2575" max="2575" width="7.125" style="273" customWidth="1"/>
    <col min="2576" max="2816" width="9" style="273"/>
    <col min="2817" max="2817" width="2.625" style="273" customWidth="1"/>
    <col min="2818" max="2818" width="3.625" style="273" customWidth="1"/>
    <col min="2819" max="2819" width="5.875" style="273" customWidth="1"/>
    <col min="2820" max="2820" width="14.625" style="273" customWidth="1"/>
    <col min="2821" max="2821" width="12.125" style="273" customWidth="1"/>
    <col min="2822" max="2822" width="5.625" style="273" customWidth="1"/>
    <col min="2823" max="2823" width="12.125" style="273" customWidth="1"/>
    <col min="2824" max="2824" width="5.625" style="273" customWidth="1"/>
    <col min="2825" max="2825" width="12.125" style="273" customWidth="1"/>
    <col min="2826" max="2826" width="5.625" style="273" customWidth="1"/>
    <col min="2827" max="2827" width="12.125" style="273" customWidth="1"/>
    <col min="2828" max="2828" width="5.625" style="273" customWidth="1"/>
    <col min="2829" max="2829" width="12.125" style="273" customWidth="1"/>
    <col min="2830" max="2830" width="5.625" style="273" customWidth="1"/>
    <col min="2831" max="2831" width="7.125" style="273" customWidth="1"/>
    <col min="2832" max="3072" width="9" style="273"/>
    <col min="3073" max="3073" width="2.625" style="273" customWidth="1"/>
    <col min="3074" max="3074" width="3.625" style="273" customWidth="1"/>
    <col min="3075" max="3075" width="5.875" style="273" customWidth="1"/>
    <col min="3076" max="3076" width="14.625" style="273" customWidth="1"/>
    <col min="3077" max="3077" width="12.125" style="273" customWidth="1"/>
    <col min="3078" max="3078" width="5.625" style="273" customWidth="1"/>
    <col min="3079" max="3079" width="12.125" style="273" customWidth="1"/>
    <col min="3080" max="3080" width="5.625" style="273" customWidth="1"/>
    <col min="3081" max="3081" width="12.125" style="273" customWidth="1"/>
    <col min="3082" max="3082" width="5.625" style="273" customWidth="1"/>
    <col min="3083" max="3083" width="12.125" style="273" customWidth="1"/>
    <col min="3084" max="3084" width="5.625" style="273" customWidth="1"/>
    <col min="3085" max="3085" width="12.125" style="273" customWidth="1"/>
    <col min="3086" max="3086" width="5.625" style="273" customWidth="1"/>
    <col min="3087" max="3087" width="7.125" style="273" customWidth="1"/>
    <col min="3088" max="3328" width="9" style="273"/>
    <col min="3329" max="3329" width="2.625" style="273" customWidth="1"/>
    <col min="3330" max="3330" width="3.625" style="273" customWidth="1"/>
    <col min="3331" max="3331" width="5.875" style="273" customWidth="1"/>
    <col min="3332" max="3332" width="14.625" style="273" customWidth="1"/>
    <col min="3333" max="3333" width="12.125" style="273" customWidth="1"/>
    <col min="3334" max="3334" width="5.625" style="273" customWidth="1"/>
    <col min="3335" max="3335" width="12.125" style="273" customWidth="1"/>
    <col min="3336" max="3336" width="5.625" style="273" customWidth="1"/>
    <col min="3337" max="3337" width="12.125" style="273" customWidth="1"/>
    <col min="3338" max="3338" width="5.625" style="273" customWidth="1"/>
    <col min="3339" max="3339" width="12.125" style="273" customWidth="1"/>
    <col min="3340" max="3340" width="5.625" style="273" customWidth="1"/>
    <col min="3341" max="3341" width="12.125" style="273" customWidth="1"/>
    <col min="3342" max="3342" width="5.625" style="273" customWidth="1"/>
    <col min="3343" max="3343" width="7.125" style="273" customWidth="1"/>
    <col min="3344" max="3584" width="9" style="273"/>
    <col min="3585" max="3585" width="2.625" style="273" customWidth="1"/>
    <col min="3586" max="3586" width="3.625" style="273" customWidth="1"/>
    <col min="3587" max="3587" width="5.875" style="273" customWidth="1"/>
    <col min="3588" max="3588" width="14.625" style="273" customWidth="1"/>
    <col min="3589" max="3589" width="12.125" style="273" customWidth="1"/>
    <col min="3590" max="3590" width="5.625" style="273" customWidth="1"/>
    <col min="3591" max="3591" width="12.125" style="273" customWidth="1"/>
    <col min="3592" max="3592" width="5.625" style="273" customWidth="1"/>
    <col min="3593" max="3593" width="12.125" style="273" customWidth="1"/>
    <col min="3594" max="3594" width="5.625" style="273" customWidth="1"/>
    <col min="3595" max="3595" width="12.125" style="273" customWidth="1"/>
    <col min="3596" max="3596" width="5.625" style="273" customWidth="1"/>
    <col min="3597" max="3597" width="12.125" style="273" customWidth="1"/>
    <col min="3598" max="3598" width="5.625" style="273" customWidth="1"/>
    <col min="3599" max="3599" width="7.125" style="273" customWidth="1"/>
    <col min="3600" max="3840" width="9" style="273"/>
    <col min="3841" max="3841" width="2.625" style="273" customWidth="1"/>
    <col min="3842" max="3842" width="3.625" style="273" customWidth="1"/>
    <col min="3843" max="3843" width="5.875" style="273" customWidth="1"/>
    <col min="3844" max="3844" width="14.625" style="273" customWidth="1"/>
    <col min="3845" max="3845" width="12.125" style="273" customWidth="1"/>
    <col min="3846" max="3846" width="5.625" style="273" customWidth="1"/>
    <col min="3847" max="3847" width="12.125" style="273" customWidth="1"/>
    <col min="3848" max="3848" width="5.625" style="273" customWidth="1"/>
    <col min="3849" max="3849" width="12.125" style="273" customWidth="1"/>
    <col min="3850" max="3850" width="5.625" style="273" customWidth="1"/>
    <col min="3851" max="3851" width="12.125" style="273" customWidth="1"/>
    <col min="3852" max="3852" width="5.625" style="273" customWidth="1"/>
    <col min="3853" max="3853" width="12.125" style="273" customWidth="1"/>
    <col min="3854" max="3854" width="5.625" style="273" customWidth="1"/>
    <col min="3855" max="3855" width="7.125" style="273" customWidth="1"/>
    <col min="3856" max="4096" width="9" style="273"/>
    <col min="4097" max="4097" width="2.625" style="273" customWidth="1"/>
    <col min="4098" max="4098" width="3.625" style="273" customWidth="1"/>
    <col min="4099" max="4099" width="5.875" style="273" customWidth="1"/>
    <col min="4100" max="4100" width="14.625" style="273" customWidth="1"/>
    <col min="4101" max="4101" width="12.125" style="273" customWidth="1"/>
    <col min="4102" max="4102" width="5.625" style="273" customWidth="1"/>
    <col min="4103" max="4103" width="12.125" style="273" customWidth="1"/>
    <col min="4104" max="4104" width="5.625" style="273" customWidth="1"/>
    <col min="4105" max="4105" width="12.125" style="273" customWidth="1"/>
    <col min="4106" max="4106" width="5.625" style="273" customWidth="1"/>
    <col min="4107" max="4107" width="12.125" style="273" customWidth="1"/>
    <col min="4108" max="4108" width="5.625" style="273" customWidth="1"/>
    <col min="4109" max="4109" width="12.125" style="273" customWidth="1"/>
    <col min="4110" max="4110" width="5.625" style="273" customWidth="1"/>
    <col min="4111" max="4111" width="7.125" style="273" customWidth="1"/>
    <col min="4112" max="4352" width="9" style="273"/>
    <col min="4353" max="4353" width="2.625" style="273" customWidth="1"/>
    <col min="4354" max="4354" width="3.625" style="273" customWidth="1"/>
    <col min="4355" max="4355" width="5.875" style="273" customWidth="1"/>
    <col min="4356" max="4356" width="14.625" style="273" customWidth="1"/>
    <col min="4357" max="4357" width="12.125" style="273" customWidth="1"/>
    <col min="4358" max="4358" width="5.625" style="273" customWidth="1"/>
    <col min="4359" max="4359" width="12.125" style="273" customWidth="1"/>
    <col min="4360" max="4360" width="5.625" style="273" customWidth="1"/>
    <col min="4361" max="4361" width="12.125" style="273" customWidth="1"/>
    <col min="4362" max="4362" width="5.625" style="273" customWidth="1"/>
    <col min="4363" max="4363" width="12.125" style="273" customWidth="1"/>
    <col min="4364" max="4364" width="5.625" style="273" customWidth="1"/>
    <col min="4365" max="4365" width="12.125" style="273" customWidth="1"/>
    <col min="4366" max="4366" width="5.625" style="273" customWidth="1"/>
    <col min="4367" max="4367" width="7.125" style="273" customWidth="1"/>
    <col min="4368" max="4608" width="9" style="273"/>
    <col min="4609" max="4609" width="2.625" style="273" customWidth="1"/>
    <col min="4610" max="4610" width="3.625" style="273" customWidth="1"/>
    <col min="4611" max="4611" width="5.875" style="273" customWidth="1"/>
    <col min="4612" max="4612" width="14.625" style="273" customWidth="1"/>
    <col min="4613" max="4613" width="12.125" style="273" customWidth="1"/>
    <col min="4614" max="4614" width="5.625" style="273" customWidth="1"/>
    <col min="4615" max="4615" width="12.125" style="273" customWidth="1"/>
    <col min="4616" max="4616" width="5.625" style="273" customWidth="1"/>
    <col min="4617" max="4617" width="12.125" style="273" customWidth="1"/>
    <col min="4618" max="4618" width="5.625" style="273" customWidth="1"/>
    <col min="4619" max="4619" width="12.125" style="273" customWidth="1"/>
    <col min="4620" max="4620" width="5.625" style="273" customWidth="1"/>
    <col min="4621" max="4621" width="12.125" style="273" customWidth="1"/>
    <col min="4622" max="4622" width="5.625" style="273" customWidth="1"/>
    <col min="4623" max="4623" width="7.125" style="273" customWidth="1"/>
    <col min="4624" max="4864" width="9" style="273"/>
    <col min="4865" max="4865" width="2.625" style="273" customWidth="1"/>
    <col min="4866" max="4866" width="3.625" style="273" customWidth="1"/>
    <col min="4867" max="4867" width="5.875" style="273" customWidth="1"/>
    <col min="4868" max="4868" width="14.625" style="273" customWidth="1"/>
    <col min="4869" max="4869" width="12.125" style="273" customWidth="1"/>
    <col min="4870" max="4870" width="5.625" style="273" customWidth="1"/>
    <col min="4871" max="4871" width="12.125" style="273" customWidth="1"/>
    <col min="4872" max="4872" width="5.625" style="273" customWidth="1"/>
    <col min="4873" max="4873" width="12.125" style="273" customWidth="1"/>
    <col min="4874" max="4874" width="5.625" style="273" customWidth="1"/>
    <col min="4875" max="4875" width="12.125" style="273" customWidth="1"/>
    <col min="4876" max="4876" width="5.625" style="273" customWidth="1"/>
    <col min="4877" max="4877" width="12.125" style="273" customWidth="1"/>
    <col min="4878" max="4878" width="5.625" style="273" customWidth="1"/>
    <col min="4879" max="4879" width="7.125" style="273" customWidth="1"/>
    <col min="4880" max="5120" width="9" style="273"/>
    <col min="5121" max="5121" width="2.625" style="273" customWidth="1"/>
    <col min="5122" max="5122" width="3.625" style="273" customWidth="1"/>
    <col min="5123" max="5123" width="5.875" style="273" customWidth="1"/>
    <col min="5124" max="5124" width="14.625" style="273" customWidth="1"/>
    <col min="5125" max="5125" width="12.125" style="273" customWidth="1"/>
    <col min="5126" max="5126" width="5.625" style="273" customWidth="1"/>
    <col min="5127" max="5127" width="12.125" style="273" customWidth="1"/>
    <col min="5128" max="5128" width="5.625" style="273" customWidth="1"/>
    <col min="5129" max="5129" width="12.125" style="273" customWidth="1"/>
    <col min="5130" max="5130" width="5.625" style="273" customWidth="1"/>
    <col min="5131" max="5131" width="12.125" style="273" customWidth="1"/>
    <col min="5132" max="5132" width="5.625" style="273" customWidth="1"/>
    <col min="5133" max="5133" width="12.125" style="273" customWidth="1"/>
    <col min="5134" max="5134" width="5.625" style="273" customWidth="1"/>
    <col min="5135" max="5135" width="7.125" style="273" customWidth="1"/>
    <col min="5136" max="5376" width="9" style="273"/>
    <col min="5377" max="5377" width="2.625" style="273" customWidth="1"/>
    <col min="5378" max="5378" width="3.625" style="273" customWidth="1"/>
    <col min="5379" max="5379" width="5.875" style="273" customWidth="1"/>
    <col min="5380" max="5380" width="14.625" style="273" customWidth="1"/>
    <col min="5381" max="5381" width="12.125" style="273" customWidth="1"/>
    <col min="5382" max="5382" width="5.625" style="273" customWidth="1"/>
    <col min="5383" max="5383" width="12.125" style="273" customWidth="1"/>
    <col min="5384" max="5384" width="5.625" style="273" customWidth="1"/>
    <col min="5385" max="5385" width="12.125" style="273" customWidth="1"/>
    <col min="5386" max="5386" width="5.625" style="273" customWidth="1"/>
    <col min="5387" max="5387" width="12.125" style="273" customWidth="1"/>
    <col min="5388" max="5388" width="5.625" style="273" customWidth="1"/>
    <col min="5389" max="5389" width="12.125" style="273" customWidth="1"/>
    <col min="5390" max="5390" width="5.625" style="273" customWidth="1"/>
    <col min="5391" max="5391" width="7.125" style="273" customWidth="1"/>
    <col min="5392" max="5632" width="9" style="273"/>
    <col min="5633" max="5633" width="2.625" style="273" customWidth="1"/>
    <col min="5634" max="5634" width="3.625" style="273" customWidth="1"/>
    <col min="5635" max="5635" width="5.875" style="273" customWidth="1"/>
    <col min="5636" max="5636" width="14.625" style="273" customWidth="1"/>
    <col min="5637" max="5637" width="12.125" style="273" customWidth="1"/>
    <col min="5638" max="5638" width="5.625" style="273" customWidth="1"/>
    <col min="5639" max="5639" width="12.125" style="273" customWidth="1"/>
    <col min="5640" max="5640" width="5.625" style="273" customWidth="1"/>
    <col min="5641" max="5641" width="12.125" style="273" customWidth="1"/>
    <col min="5642" max="5642" width="5.625" style="273" customWidth="1"/>
    <col min="5643" max="5643" width="12.125" style="273" customWidth="1"/>
    <col min="5644" max="5644" width="5.625" style="273" customWidth="1"/>
    <col min="5645" max="5645" width="12.125" style="273" customWidth="1"/>
    <col min="5646" max="5646" width="5.625" style="273" customWidth="1"/>
    <col min="5647" max="5647" width="7.125" style="273" customWidth="1"/>
    <col min="5648" max="5888" width="9" style="273"/>
    <col min="5889" max="5889" width="2.625" style="273" customWidth="1"/>
    <col min="5890" max="5890" width="3.625" style="273" customWidth="1"/>
    <col min="5891" max="5891" width="5.875" style="273" customWidth="1"/>
    <col min="5892" max="5892" width="14.625" style="273" customWidth="1"/>
    <col min="5893" max="5893" width="12.125" style="273" customWidth="1"/>
    <col min="5894" max="5894" width="5.625" style="273" customWidth="1"/>
    <col min="5895" max="5895" width="12.125" style="273" customWidth="1"/>
    <col min="5896" max="5896" width="5.625" style="273" customWidth="1"/>
    <col min="5897" max="5897" width="12.125" style="273" customWidth="1"/>
    <col min="5898" max="5898" width="5.625" style="273" customWidth="1"/>
    <col min="5899" max="5899" width="12.125" style="273" customWidth="1"/>
    <col min="5900" max="5900" width="5.625" style="273" customWidth="1"/>
    <col min="5901" max="5901" width="12.125" style="273" customWidth="1"/>
    <col min="5902" max="5902" width="5.625" style="273" customWidth="1"/>
    <col min="5903" max="5903" width="7.125" style="273" customWidth="1"/>
    <col min="5904" max="6144" width="9" style="273"/>
    <col min="6145" max="6145" width="2.625" style="273" customWidth="1"/>
    <col min="6146" max="6146" width="3.625" style="273" customWidth="1"/>
    <col min="6147" max="6147" width="5.875" style="273" customWidth="1"/>
    <col min="6148" max="6148" width="14.625" style="273" customWidth="1"/>
    <col min="6149" max="6149" width="12.125" style="273" customWidth="1"/>
    <col min="6150" max="6150" width="5.625" style="273" customWidth="1"/>
    <col min="6151" max="6151" width="12.125" style="273" customWidth="1"/>
    <col min="6152" max="6152" width="5.625" style="273" customWidth="1"/>
    <col min="6153" max="6153" width="12.125" style="273" customWidth="1"/>
    <col min="6154" max="6154" width="5.625" style="273" customWidth="1"/>
    <col min="6155" max="6155" width="12.125" style="273" customWidth="1"/>
    <col min="6156" max="6156" width="5.625" style="273" customWidth="1"/>
    <col min="6157" max="6157" width="12.125" style="273" customWidth="1"/>
    <col min="6158" max="6158" width="5.625" style="273" customWidth="1"/>
    <col min="6159" max="6159" width="7.125" style="273" customWidth="1"/>
    <col min="6160" max="6400" width="9" style="273"/>
    <col min="6401" max="6401" width="2.625" style="273" customWidth="1"/>
    <col min="6402" max="6402" width="3.625" style="273" customWidth="1"/>
    <col min="6403" max="6403" width="5.875" style="273" customWidth="1"/>
    <col min="6404" max="6404" width="14.625" style="273" customWidth="1"/>
    <col min="6405" max="6405" width="12.125" style="273" customWidth="1"/>
    <col min="6406" max="6406" width="5.625" style="273" customWidth="1"/>
    <col min="6407" max="6407" width="12.125" style="273" customWidth="1"/>
    <col min="6408" max="6408" width="5.625" style="273" customWidth="1"/>
    <col min="6409" max="6409" width="12.125" style="273" customWidth="1"/>
    <col min="6410" max="6410" width="5.625" style="273" customWidth="1"/>
    <col min="6411" max="6411" width="12.125" style="273" customWidth="1"/>
    <col min="6412" max="6412" width="5.625" style="273" customWidth="1"/>
    <col min="6413" max="6413" width="12.125" style="273" customWidth="1"/>
    <col min="6414" max="6414" width="5.625" style="273" customWidth="1"/>
    <col min="6415" max="6415" width="7.125" style="273" customWidth="1"/>
    <col min="6416" max="6656" width="9" style="273"/>
    <col min="6657" max="6657" width="2.625" style="273" customWidth="1"/>
    <col min="6658" max="6658" width="3.625" style="273" customWidth="1"/>
    <col min="6659" max="6659" width="5.875" style="273" customWidth="1"/>
    <col min="6660" max="6660" width="14.625" style="273" customWidth="1"/>
    <col min="6661" max="6661" width="12.125" style="273" customWidth="1"/>
    <col min="6662" max="6662" width="5.625" style="273" customWidth="1"/>
    <col min="6663" max="6663" width="12.125" style="273" customWidth="1"/>
    <col min="6664" max="6664" width="5.625" style="273" customWidth="1"/>
    <col min="6665" max="6665" width="12.125" style="273" customWidth="1"/>
    <col min="6666" max="6666" width="5.625" style="273" customWidth="1"/>
    <col min="6667" max="6667" width="12.125" style="273" customWidth="1"/>
    <col min="6668" max="6668" width="5.625" style="273" customWidth="1"/>
    <col min="6669" max="6669" width="12.125" style="273" customWidth="1"/>
    <col min="6670" max="6670" width="5.625" style="273" customWidth="1"/>
    <col min="6671" max="6671" width="7.125" style="273" customWidth="1"/>
    <col min="6672" max="6912" width="9" style="273"/>
    <col min="6913" max="6913" width="2.625" style="273" customWidth="1"/>
    <col min="6914" max="6914" width="3.625" style="273" customWidth="1"/>
    <col min="6915" max="6915" width="5.875" style="273" customWidth="1"/>
    <col min="6916" max="6916" width="14.625" style="273" customWidth="1"/>
    <col min="6917" max="6917" width="12.125" style="273" customWidth="1"/>
    <col min="6918" max="6918" width="5.625" style="273" customWidth="1"/>
    <col min="6919" max="6919" width="12.125" style="273" customWidth="1"/>
    <col min="6920" max="6920" width="5.625" style="273" customWidth="1"/>
    <col min="6921" max="6921" width="12.125" style="273" customWidth="1"/>
    <col min="6922" max="6922" width="5.625" style="273" customWidth="1"/>
    <col min="6923" max="6923" width="12.125" style="273" customWidth="1"/>
    <col min="6924" max="6924" width="5.625" style="273" customWidth="1"/>
    <col min="6925" max="6925" width="12.125" style="273" customWidth="1"/>
    <col min="6926" max="6926" width="5.625" style="273" customWidth="1"/>
    <col min="6927" max="6927" width="7.125" style="273" customWidth="1"/>
    <col min="6928" max="7168" width="9" style="273"/>
    <col min="7169" max="7169" width="2.625" style="273" customWidth="1"/>
    <col min="7170" max="7170" width="3.625" style="273" customWidth="1"/>
    <col min="7171" max="7171" width="5.875" style="273" customWidth="1"/>
    <col min="7172" max="7172" width="14.625" style="273" customWidth="1"/>
    <col min="7173" max="7173" width="12.125" style="273" customWidth="1"/>
    <col min="7174" max="7174" width="5.625" style="273" customWidth="1"/>
    <col min="7175" max="7175" width="12.125" style="273" customWidth="1"/>
    <col min="7176" max="7176" width="5.625" style="273" customWidth="1"/>
    <col min="7177" max="7177" width="12.125" style="273" customWidth="1"/>
    <col min="7178" max="7178" width="5.625" style="273" customWidth="1"/>
    <col min="7179" max="7179" width="12.125" style="273" customWidth="1"/>
    <col min="7180" max="7180" width="5.625" style="273" customWidth="1"/>
    <col min="7181" max="7181" width="12.125" style="273" customWidth="1"/>
    <col min="7182" max="7182" width="5.625" style="273" customWidth="1"/>
    <col min="7183" max="7183" width="7.125" style="273" customWidth="1"/>
    <col min="7184" max="7424" width="9" style="273"/>
    <col min="7425" max="7425" width="2.625" style="273" customWidth="1"/>
    <col min="7426" max="7426" width="3.625" style="273" customWidth="1"/>
    <col min="7427" max="7427" width="5.875" style="273" customWidth="1"/>
    <col min="7428" max="7428" width="14.625" style="273" customWidth="1"/>
    <col min="7429" max="7429" width="12.125" style="273" customWidth="1"/>
    <col min="7430" max="7430" width="5.625" style="273" customWidth="1"/>
    <col min="7431" max="7431" width="12.125" style="273" customWidth="1"/>
    <col min="7432" max="7432" width="5.625" style="273" customWidth="1"/>
    <col min="7433" max="7433" width="12.125" style="273" customWidth="1"/>
    <col min="7434" max="7434" width="5.625" style="273" customWidth="1"/>
    <col min="7435" max="7435" width="12.125" style="273" customWidth="1"/>
    <col min="7436" max="7436" width="5.625" style="273" customWidth="1"/>
    <col min="7437" max="7437" width="12.125" style="273" customWidth="1"/>
    <col min="7438" max="7438" width="5.625" style="273" customWidth="1"/>
    <col min="7439" max="7439" width="7.125" style="273" customWidth="1"/>
    <col min="7440" max="7680" width="9" style="273"/>
    <col min="7681" max="7681" width="2.625" style="273" customWidth="1"/>
    <col min="7682" max="7682" width="3.625" style="273" customWidth="1"/>
    <col min="7683" max="7683" width="5.875" style="273" customWidth="1"/>
    <col min="7684" max="7684" width="14.625" style="273" customWidth="1"/>
    <col min="7685" max="7685" width="12.125" style="273" customWidth="1"/>
    <col min="7686" max="7686" width="5.625" style="273" customWidth="1"/>
    <col min="7687" max="7687" width="12.125" style="273" customWidth="1"/>
    <col min="7688" max="7688" width="5.625" style="273" customWidth="1"/>
    <col min="7689" max="7689" width="12.125" style="273" customWidth="1"/>
    <col min="7690" max="7690" width="5.625" style="273" customWidth="1"/>
    <col min="7691" max="7691" width="12.125" style="273" customWidth="1"/>
    <col min="7692" max="7692" width="5.625" style="273" customWidth="1"/>
    <col min="7693" max="7693" width="12.125" style="273" customWidth="1"/>
    <col min="7694" max="7694" width="5.625" style="273" customWidth="1"/>
    <col min="7695" max="7695" width="7.125" style="273" customWidth="1"/>
    <col min="7696" max="7936" width="9" style="273"/>
    <col min="7937" max="7937" width="2.625" style="273" customWidth="1"/>
    <col min="7938" max="7938" width="3.625" style="273" customWidth="1"/>
    <col min="7939" max="7939" width="5.875" style="273" customWidth="1"/>
    <col min="7940" max="7940" width="14.625" style="273" customWidth="1"/>
    <col min="7941" max="7941" width="12.125" style="273" customWidth="1"/>
    <col min="7942" max="7942" width="5.625" style="273" customWidth="1"/>
    <col min="7943" max="7943" width="12.125" style="273" customWidth="1"/>
    <col min="7944" max="7944" width="5.625" style="273" customWidth="1"/>
    <col min="7945" max="7945" width="12.125" style="273" customWidth="1"/>
    <col min="7946" max="7946" width="5.625" style="273" customWidth="1"/>
    <col min="7947" max="7947" width="12.125" style="273" customWidth="1"/>
    <col min="7948" max="7948" width="5.625" style="273" customWidth="1"/>
    <col min="7949" max="7949" width="12.125" style="273" customWidth="1"/>
    <col min="7950" max="7950" width="5.625" style="273" customWidth="1"/>
    <col min="7951" max="7951" width="7.125" style="273" customWidth="1"/>
    <col min="7952" max="8192" width="9" style="273"/>
    <col min="8193" max="8193" width="2.625" style="273" customWidth="1"/>
    <col min="8194" max="8194" width="3.625" style="273" customWidth="1"/>
    <col min="8195" max="8195" width="5.875" style="273" customWidth="1"/>
    <col min="8196" max="8196" width="14.625" style="273" customWidth="1"/>
    <col min="8197" max="8197" width="12.125" style="273" customWidth="1"/>
    <col min="8198" max="8198" width="5.625" style="273" customWidth="1"/>
    <col min="8199" max="8199" width="12.125" style="273" customWidth="1"/>
    <col min="8200" max="8200" width="5.625" style="273" customWidth="1"/>
    <col min="8201" max="8201" width="12.125" style="273" customWidth="1"/>
    <col min="8202" max="8202" width="5.625" style="273" customWidth="1"/>
    <col min="8203" max="8203" width="12.125" style="273" customWidth="1"/>
    <col min="8204" max="8204" width="5.625" style="273" customWidth="1"/>
    <col min="8205" max="8205" width="12.125" style="273" customWidth="1"/>
    <col min="8206" max="8206" width="5.625" style="273" customWidth="1"/>
    <col min="8207" max="8207" width="7.125" style="273" customWidth="1"/>
    <col min="8208" max="8448" width="9" style="273"/>
    <col min="8449" max="8449" width="2.625" style="273" customWidth="1"/>
    <col min="8450" max="8450" width="3.625" style="273" customWidth="1"/>
    <col min="8451" max="8451" width="5.875" style="273" customWidth="1"/>
    <col min="8452" max="8452" width="14.625" style="273" customWidth="1"/>
    <col min="8453" max="8453" width="12.125" style="273" customWidth="1"/>
    <col min="8454" max="8454" width="5.625" style="273" customWidth="1"/>
    <col min="8455" max="8455" width="12.125" style="273" customWidth="1"/>
    <col min="8456" max="8456" width="5.625" style="273" customWidth="1"/>
    <col min="8457" max="8457" width="12.125" style="273" customWidth="1"/>
    <col min="8458" max="8458" width="5.625" style="273" customWidth="1"/>
    <col min="8459" max="8459" width="12.125" style="273" customWidth="1"/>
    <col min="8460" max="8460" width="5.625" style="273" customWidth="1"/>
    <col min="8461" max="8461" width="12.125" style="273" customWidth="1"/>
    <col min="8462" max="8462" width="5.625" style="273" customWidth="1"/>
    <col min="8463" max="8463" width="7.125" style="273" customWidth="1"/>
    <col min="8464" max="8704" width="9" style="273"/>
    <col min="8705" max="8705" width="2.625" style="273" customWidth="1"/>
    <col min="8706" max="8706" width="3.625" style="273" customWidth="1"/>
    <col min="8707" max="8707" width="5.875" style="273" customWidth="1"/>
    <col min="8708" max="8708" width="14.625" style="273" customWidth="1"/>
    <col min="8709" max="8709" width="12.125" style="273" customWidth="1"/>
    <col min="8710" max="8710" width="5.625" style="273" customWidth="1"/>
    <col min="8711" max="8711" width="12.125" style="273" customWidth="1"/>
    <col min="8712" max="8712" width="5.625" style="273" customWidth="1"/>
    <col min="8713" max="8713" width="12.125" style="273" customWidth="1"/>
    <col min="8714" max="8714" width="5.625" style="273" customWidth="1"/>
    <col min="8715" max="8715" width="12.125" style="273" customWidth="1"/>
    <col min="8716" max="8716" width="5.625" style="273" customWidth="1"/>
    <col min="8717" max="8717" width="12.125" style="273" customWidth="1"/>
    <col min="8718" max="8718" width="5.625" style="273" customWidth="1"/>
    <col min="8719" max="8719" width="7.125" style="273" customWidth="1"/>
    <col min="8720" max="8960" width="9" style="273"/>
    <col min="8961" max="8961" width="2.625" style="273" customWidth="1"/>
    <col min="8962" max="8962" width="3.625" style="273" customWidth="1"/>
    <col min="8963" max="8963" width="5.875" style="273" customWidth="1"/>
    <col min="8964" max="8964" width="14.625" style="273" customWidth="1"/>
    <col min="8965" max="8965" width="12.125" style="273" customWidth="1"/>
    <col min="8966" max="8966" width="5.625" style="273" customWidth="1"/>
    <col min="8967" max="8967" width="12.125" style="273" customWidth="1"/>
    <col min="8968" max="8968" width="5.625" style="273" customWidth="1"/>
    <col min="8969" max="8969" width="12.125" style="273" customWidth="1"/>
    <col min="8970" max="8970" width="5.625" style="273" customWidth="1"/>
    <col min="8971" max="8971" width="12.125" style="273" customWidth="1"/>
    <col min="8972" max="8972" width="5.625" style="273" customWidth="1"/>
    <col min="8973" max="8973" width="12.125" style="273" customWidth="1"/>
    <col min="8974" max="8974" width="5.625" style="273" customWidth="1"/>
    <col min="8975" max="8975" width="7.125" style="273" customWidth="1"/>
    <col min="8976" max="9216" width="9" style="273"/>
    <col min="9217" max="9217" width="2.625" style="273" customWidth="1"/>
    <col min="9218" max="9218" width="3.625" style="273" customWidth="1"/>
    <col min="9219" max="9219" width="5.875" style="273" customWidth="1"/>
    <col min="9220" max="9220" width="14.625" style="273" customWidth="1"/>
    <col min="9221" max="9221" width="12.125" style="273" customWidth="1"/>
    <col min="9222" max="9222" width="5.625" style="273" customWidth="1"/>
    <col min="9223" max="9223" width="12.125" style="273" customWidth="1"/>
    <col min="9224" max="9224" width="5.625" style="273" customWidth="1"/>
    <col min="9225" max="9225" width="12.125" style="273" customWidth="1"/>
    <col min="9226" max="9226" width="5.625" style="273" customWidth="1"/>
    <col min="9227" max="9227" width="12.125" style="273" customWidth="1"/>
    <col min="9228" max="9228" width="5.625" style="273" customWidth="1"/>
    <col min="9229" max="9229" width="12.125" style="273" customWidth="1"/>
    <col min="9230" max="9230" width="5.625" style="273" customWidth="1"/>
    <col min="9231" max="9231" width="7.125" style="273" customWidth="1"/>
    <col min="9232" max="9472" width="9" style="273"/>
    <col min="9473" max="9473" width="2.625" style="273" customWidth="1"/>
    <col min="9474" max="9474" width="3.625" style="273" customWidth="1"/>
    <col min="9475" max="9475" width="5.875" style="273" customWidth="1"/>
    <col min="9476" max="9476" width="14.625" style="273" customWidth="1"/>
    <col min="9477" max="9477" width="12.125" style="273" customWidth="1"/>
    <col min="9478" max="9478" width="5.625" style="273" customWidth="1"/>
    <col min="9479" max="9479" width="12.125" style="273" customWidth="1"/>
    <col min="9480" max="9480" width="5.625" style="273" customWidth="1"/>
    <col min="9481" max="9481" width="12.125" style="273" customWidth="1"/>
    <col min="9482" max="9482" width="5.625" style="273" customWidth="1"/>
    <col min="9483" max="9483" width="12.125" style="273" customWidth="1"/>
    <col min="9484" max="9484" width="5.625" style="273" customWidth="1"/>
    <col min="9485" max="9485" width="12.125" style="273" customWidth="1"/>
    <col min="9486" max="9486" width="5.625" style="273" customWidth="1"/>
    <col min="9487" max="9487" width="7.125" style="273" customWidth="1"/>
    <col min="9488" max="9728" width="9" style="273"/>
    <col min="9729" max="9729" width="2.625" style="273" customWidth="1"/>
    <col min="9730" max="9730" width="3.625" style="273" customWidth="1"/>
    <col min="9731" max="9731" width="5.875" style="273" customWidth="1"/>
    <col min="9732" max="9732" width="14.625" style="273" customWidth="1"/>
    <col min="9733" max="9733" width="12.125" style="273" customWidth="1"/>
    <col min="9734" max="9734" width="5.625" style="273" customWidth="1"/>
    <col min="9735" max="9735" width="12.125" style="273" customWidth="1"/>
    <col min="9736" max="9736" width="5.625" style="273" customWidth="1"/>
    <col min="9737" max="9737" width="12.125" style="273" customWidth="1"/>
    <col min="9738" max="9738" width="5.625" style="273" customWidth="1"/>
    <col min="9739" max="9739" width="12.125" style="273" customWidth="1"/>
    <col min="9740" max="9740" width="5.625" style="273" customWidth="1"/>
    <col min="9741" max="9741" width="12.125" style="273" customWidth="1"/>
    <col min="9742" max="9742" width="5.625" style="273" customWidth="1"/>
    <col min="9743" max="9743" width="7.125" style="273" customWidth="1"/>
    <col min="9744" max="9984" width="9" style="273"/>
    <col min="9985" max="9985" width="2.625" style="273" customWidth="1"/>
    <col min="9986" max="9986" width="3.625" style="273" customWidth="1"/>
    <col min="9987" max="9987" width="5.875" style="273" customWidth="1"/>
    <col min="9988" max="9988" width="14.625" style="273" customWidth="1"/>
    <col min="9989" max="9989" width="12.125" style="273" customWidth="1"/>
    <col min="9990" max="9990" width="5.625" style="273" customWidth="1"/>
    <col min="9991" max="9991" width="12.125" style="273" customWidth="1"/>
    <col min="9992" max="9992" width="5.625" style="273" customWidth="1"/>
    <col min="9993" max="9993" width="12.125" style="273" customWidth="1"/>
    <col min="9994" max="9994" width="5.625" style="273" customWidth="1"/>
    <col min="9995" max="9995" width="12.125" style="273" customWidth="1"/>
    <col min="9996" max="9996" width="5.625" style="273" customWidth="1"/>
    <col min="9997" max="9997" width="12.125" style="273" customWidth="1"/>
    <col min="9998" max="9998" width="5.625" style="273" customWidth="1"/>
    <col min="9999" max="9999" width="7.125" style="273" customWidth="1"/>
    <col min="10000" max="10240" width="9" style="273"/>
    <col min="10241" max="10241" width="2.625" style="273" customWidth="1"/>
    <col min="10242" max="10242" width="3.625" style="273" customWidth="1"/>
    <col min="10243" max="10243" width="5.875" style="273" customWidth="1"/>
    <col min="10244" max="10244" width="14.625" style="273" customWidth="1"/>
    <col min="10245" max="10245" width="12.125" style="273" customWidth="1"/>
    <col min="10246" max="10246" width="5.625" style="273" customWidth="1"/>
    <col min="10247" max="10247" width="12.125" style="273" customWidth="1"/>
    <col min="10248" max="10248" width="5.625" style="273" customWidth="1"/>
    <col min="10249" max="10249" width="12.125" style="273" customWidth="1"/>
    <col min="10250" max="10250" width="5.625" style="273" customWidth="1"/>
    <col min="10251" max="10251" width="12.125" style="273" customWidth="1"/>
    <col min="10252" max="10252" width="5.625" style="273" customWidth="1"/>
    <col min="10253" max="10253" width="12.125" style="273" customWidth="1"/>
    <col min="10254" max="10254" width="5.625" style="273" customWidth="1"/>
    <col min="10255" max="10255" width="7.125" style="273" customWidth="1"/>
    <col min="10256" max="10496" width="9" style="273"/>
    <col min="10497" max="10497" width="2.625" style="273" customWidth="1"/>
    <col min="10498" max="10498" width="3.625" style="273" customWidth="1"/>
    <col min="10499" max="10499" width="5.875" style="273" customWidth="1"/>
    <col min="10500" max="10500" width="14.625" style="273" customWidth="1"/>
    <col min="10501" max="10501" width="12.125" style="273" customWidth="1"/>
    <col min="10502" max="10502" width="5.625" style="273" customWidth="1"/>
    <col min="10503" max="10503" width="12.125" style="273" customWidth="1"/>
    <col min="10504" max="10504" width="5.625" style="273" customWidth="1"/>
    <col min="10505" max="10505" width="12.125" style="273" customWidth="1"/>
    <col min="10506" max="10506" width="5.625" style="273" customWidth="1"/>
    <col min="10507" max="10507" width="12.125" style="273" customWidth="1"/>
    <col min="10508" max="10508" width="5.625" style="273" customWidth="1"/>
    <col min="10509" max="10509" width="12.125" style="273" customWidth="1"/>
    <col min="10510" max="10510" width="5.625" style="273" customWidth="1"/>
    <col min="10511" max="10511" width="7.125" style="273" customWidth="1"/>
    <col min="10512" max="10752" width="9" style="273"/>
    <col min="10753" max="10753" width="2.625" style="273" customWidth="1"/>
    <col min="10754" max="10754" width="3.625" style="273" customWidth="1"/>
    <col min="10755" max="10755" width="5.875" style="273" customWidth="1"/>
    <col min="10756" max="10756" width="14.625" style="273" customWidth="1"/>
    <col min="10757" max="10757" width="12.125" style="273" customWidth="1"/>
    <col min="10758" max="10758" width="5.625" style="273" customWidth="1"/>
    <col min="10759" max="10759" width="12.125" style="273" customWidth="1"/>
    <col min="10760" max="10760" width="5.625" style="273" customWidth="1"/>
    <col min="10761" max="10761" width="12.125" style="273" customWidth="1"/>
    <col min="10762" max="10762" width="5.625" style="273" customWidth="1"/>
    <col min="10763" max="10763" width="12.125" style="273" customWidth="1"/>
    <col min="10764" max="10764" width="5.625" style="273" customWidth="1"/>
    <col min="10765" max="10765" width="12.125" style="273" customWidth="1"/>
    <col min="10766" max="10766" width="5.625" style="273" customWidth="1"/>
    <col min="10767" max="10767" width="7.125" style="273" customWidth="1"/>
    <col min="10768" max="11008" width="9" style="273"/>
    <col min="11009" max="11009" width="2.625" style="273" customWidth="1"/>
    <col min="11010" max="11010" width="3.625" style="273" customWidth="1"/>
    <col min="11011" max="11011" width="5.875" style="273" customWidth="1"/>
    <col min="11012" max="11012" width="14.625" style="273" customWidth="1"/>
    <col min="11013" max="11013" width="12.125" style="273" customWidth="1"/>
    <col min="11014" max="11014" width="5.625" style="273" customWidth="1"/>
    <col min="11015" max="11015" width="12.125" style="273" customWidth="1"/>
    <col min="11016" max="11016" width="5.625" style="273" customWidth="1"/>
    <col min="11017" max="11017" width="12.125" style="273" customWidth="1"/>
    <col min="11018" max="11018" width="5.625" style="273" customWidth="1"/>
    <col min="11019" max="11019" width="12.125" style="273" customWidth="1"/>
    <col min="11020" max="11020" width="5.625" style="273" customWidth="1"/>
    <col min="11021" max="11021" width="12.125" style="273" customWidth="1"/>
    <col min="11022" max="11022" width="5.625" style="273" customWidth="1"/>
    <col min="11023" max="11023" width="7.125" style="273" customWidth="1"/>
    <col min="11024" max="11264" width="9" style="273"/>
    <col min="11265" max="11265" width="2.625" style="273" customWidth="1"/>
    <col min="11266" max="11266" width="3.625" style="273" customWidth="1"/>
    <col min="11267" max="11267" width="5.875" style="273" customWidth="1"/>
    <col min="11268" max="11268" width="14.625" style="273" customWidth="1"/>
    <col min="11269" max="11269" width="12.125" style="273" customWidth="1"/>
    <col min="11270" max="11270" width="5.625" style="273" customWidth="1"/>
    <col min="11271" max="11271" width="12.125" style="273" customWidth="1"/>
    <col min="11272" max="11272" width="5.625" style="273" customWidth="1"/>
    <col min="11273" max="11273" width="12.125" style="273" customWidth="1"/>
    <col min="11274" max="11274" width="5.625" style="273" customWidth="1"/>
    <col min="11275" max="11275" width="12.125" style="273" customWidth="1"/>
    <col min="11276" max="11276" width="5.625" style="273" customWidth="1"/>
    <col min="11277" max="11277" width="12.125" style="273" customWidth="1"/>
    <col min="11278" max="11278" width="5.625" style="273" customWidth="1"/>
    <col min="11279" max="11279" width="7.125" style="273" customWidth="1"/>
    <col min="11280" max="11520" width="9" style="273"/>
    <col min="11521" max="11521" width="2.625" style="273" customWidth="1"/>
    <col min="11522" max="11522" width="3.625" style="273" customWidth="1"/>
    <col min="11523" max="11523" width="5.875" style="273" customWidth="1"/>
    <col min="11524" max="11524" width="14.625" style="273" customWidth="1"/>
    <col min="11525" max="11525" width="12.125" style="273" customWidth="1"/>
    <col min="11526" max="11526" width="5.625" style="273" customWidth="1"/>
    <col min="11527" max="11527" width="12.125" style="273" customWidth="1"/>
    <col min="11528" max="11528" width="5.625" style="273" customWidth="1"/>
    <col min="11529" max="11529" width="12.125" style="273" customWidth="1"/>
    <col min="11530" max="11530" width="5.625" style="273" customWidth="1"/>
    <col min="11531" max="11531" width="12.125" style="273" customWidth="1"/>
    <col min="11532" max="11532" width="5.625" style="273" customWidth="1"/>
    <col min="11533" max="11533" width="12.125" style="273" customWidth="1"/>
    <col min="11534" max="11534" width="5.625" style="273" customWidth="1"/>
    <col min="11535" max="11535" width="7.125" style="273" customWidth="1"/>
    <col min="11536" max="11776" width="9" style="273"/>
    <col min="11777" max="11777" width="2.625" style="273" customWidth="1"/>
    <col min="11778" max="11778" width="3.625" style="273" customWidth="1"/>
    <col min="11779" max="11779" width="5.875" style="273" customWidth="1"/>
    <col min="11780" max="11780" width="14.625" style="273" customWidth="1"/>
    <col min="11781" max="11781" width="12.125" style="273" customWidth="1"/>
    <col min="11782" max="11782" width="5.625" style="273" customWidth="1"/>
    <col min="11783" max="11783" width="12.125" style="273" customWidth="1"/>
    <col min="11784" max="11784" width="5.625" style="273" customWidth="1"/>
    <col min="11785" max="11785" width="12.125" style="273" customWidth="1"/>
    <col min="11786" max="11786" width="5.625" style="273" customWidth="1"/>
    <col min="11787" max="11787" width="12.125" style="273" customWidth="1"/>
    <col min="11788" max="11788" width="5.625" style="273" customWidth="1"/>
    <col min="11789" max="11789" width="12.125" style="273" customWidth="1"/>
    <col min="11790" max="11790" width="5.625" style="273" customWidth="1"/>
    <col min="11791" max="11791" width="7.125" style="273" customWidth="1"/>
    <col min="11792" max="12032" width="9" style="273"/>
    <col min="12033" max="12033" width="2.625" style="273" customWidth="1"/>
    <col min="12034" max="12034" width="3.625" style="273" customWidth="1"/>
    <col min="12035" max="12035" width="5.875" style="273" customWidth="1"/>
    <col min="12036" max="12036" width="14.625" style="273" customWidth="1"/>
    <col min="12037" max="12037" width="12.125" style="273" customWidth="1"/>
    <col min="12038" max="12038" width="5.625" style="273" customWidth="1"/>
    <col min="12039" max="12039" width="12.125" style="273" customWidth="1"/>
    <col min="12040" max="12040" width="5.625" style="273" customWidth="1"/>
    <col min="12041" max="12041" width="12.125" style="273" customWidth="1"/>
    <col min="12042" max="12042" width="5.625" style="273" customWidth="1"/>
    <col min="12043" max="12043" width="12.125" style="273" customWidth="1"/>
    <col min="12044" max="12044" width="5.625" style="273" customWidth="1"/>
    <col min="12045" max="12045" width="12.125" style="273" customWidth="1"/>
    <col min="12046" max="12046" width="5.625" style="273" customWidth="1"/>
    <col min="12047" max="12047" width="7.125" style="273" customWidth="1"/>
    <col min="12048" max="12288" width="9" style="273"/>
    <col min="12289" max="12289" width="2.625" style="273" customWidth="1"/>
    <col min="12290" max="12290" width="3.625" style="273" customWidth="1"/>
    <col min="12291" max="12291" width="5.875" style="273" customWidth="1"/>
    <col min="12292" max="12292" width="14.625" style="273" customWidth="1"/>
    <col min="12293" max="12293" width="12.125" style="273" customWidth="1"/>
    <col min="12294" max="12294" width="5.625" style="273" customWidth="1"/>
    <col min="12295" max="12295" width="12.125" style="273" customWidth="1"/>
    <col min="12296" max="12296" width="5.625" style="273" customWidth="1"/>
    <col min="12297" max="12297" width="12.125" style="273" customWidth="1"/>
    <col min="12298" max="12298" width="5.625" style="273" customWidth="1"/>
    <col min="12299" max="12299" width="12.125" style="273" customWidth="1"/>
    <col min="12300" max="12300" width="5.625" style="273" customWidth="1"/>
    <col min="12301" max="12301" width="12.125" style="273" customWidth="1"/>
    <col min="12302" max="12302" width="5.625" style="273" customWidth="1"/>
    <col min="12303" max="12303" width="7.125" style="273" customWidth="1"/>
    <col min="12304" max="12544" width="9" style="273"/>
    <col min="12545" max="12545" width="2.625" style="273" customWidth="1"/>
    <col min="12546" max="12546" width="3.625" style="273" customWidth="1"/>
    <col min="12547" max="12547" width="5.875" style="273" customWidth="1"/>
    <col min="12548" max="12548" width="14.625" style="273" customWidth="1"/>
    <col min="12549" max="12549" width="12.125" style="273" customWidth="1"/>
    <col min="12550" max="12550" width="5.625" style="273" customWidth="1"/>
    <col min="12551" max="12551" width="12.125" style="273" customWidth="1"/>
    <col min="12552" max="12552" width="5.625" style="273" customWidth="1"/>
    <col min="12553" max="12553" width="12.125" style="273" customWidth="1"/>
    <col min="12554" max="12554" width="5.625" style="273" customWidth="1"/>
    <col min="12555" max="12555" width="12.125" style="273" customWidth="1"/>
    <col min="12556" max="12556" width="5.625" style="273" customWidth="1"/>
    <col min="12557" max="12557" width="12.125" style="273" customWidth="1"/>
    <col min="12558" max="12558" width="5.625" style="273" customWidth="1"/>
    <col min="12559" max="12559" width="7.125" style="273" customWidth="1"/>
    <col min="12560" max="12800" width="9" style="273"/>
    <col min="12801" max="12801" width="2.625" style="273" customWidth="1"/>
    <col min="12802" max="12802" width="3.625" style="273" customWidth="1"/>
    <col min="12803" max="12803" width="5.875" style="273" customWidth="1"/>
    <col min="12804" max="12804" width="14.625" style="273" customWidth="1"/>
    <col min="12805" max="12805" width="12.125" style="273" customWidth="1"/>
    <col min="12806" max="12806" width="5.625" style="273" customWidth="1"/>
    <col min="12807" max="12807" width="12.125" style="273" customWidth="1"/>
    <col min="12808" max="12808" width="5.625" style="273" customWidth="1"/>
    <col min="12809" max="12809" width="12.125" style="273" customWidth="1"/>
    <col min="12810" max="12810" width="5.625" style="273" customWidth="1"/>
    <col min="12811" max="12811" width="12.125" style="273" customWidth="1"/>
    <col min="12812" max="12812" width="5.625" style="273" customWidth="1"/>
    <col min="12813" max="12813" width="12.125" style="273" customWidth="1"/>
    <col min="12814" max="12814" width="5.625" style="273" customWidth="1"/>
    <col min="12815" max="12815" width="7.125" style="273" customWidth="1"/>
    <col min="12816" max="13056" width="9" style="273"/>
    <col min="13057" max="13057" width="2.625" style="273" customWidth="1"/>
    <col min="13058" max="13058" width="3.625" style="273" customWidth="1"/>
    <col min="13059" max="13059" width="5.875" style="273" customWidth="1"/>
    <col min="13060" max="13060" width="14.625" style="273" customWidth="1"/>
    <col min="13061" max="13061" width="12.125" style="273" customWidth="1"/>
    <col min="13062" max="13062" width="5.625" style="273" customWidth="1"/>
    <col min="13063" max="13063" width="12.125" style="273" customWidth="1"/>
    <col min="13064" max="13064" width="5.625" style="273" customWidth="1"/>
    <col min="13065" max="13065" width="12.125" style="273" customWidth="1"/>
    <col min="13066" max="13066" width="5.625" style="273" customWidth="1"/>
    <col min="13067" max="13067" width="12.125" style="273" customWidth="1"/>
    <col min="13068" max="13068" width="5.625" style="273" customWidth="1"/>
    <col min="13069" max="13069" width="12.125" style="273" customWidth="1"/>
    <col min="13070" max="13070" width="5.625" style="273" customWidth="1"/>
    <col min="13071" max="13071" width="7.125" style="273" customWidth="1"/>
    <col min="13072" max="13312" width="9" style="273"/>
    <col min="13313" max="13313" width="2.625" style="273" customWidth="1"/>
    <col min="13314" max="13314" width="3.625" style="273" customWidth="1"/>
    <col min="13315" max="13315" width="5.875" style="273" customWidth="1"/>
    <col min="13316" max="13316" width="14.625" style="273" customWidth="1"/>
    <col min="13317" max="13317" width="12.125" style="273" customWidth="1"/>
    <col min="13318" max="13318" width="5.625" style="273" customWidth="1"/>
    <col min="13319" max="13319" width="12.125" style="273" customWidth="1"/>
    <col min="13320" max="13320" width="5.625" style="273" customWidth="1"/>
    <col min="13321" max="13321" width="12.125" style="273" customWidth="1"/>
    <col min="13322" max="13322" width="5.625" style="273" customWidth="1"/>
    <col min="13323" max="13323" width="12.125" style="273" customWidth="1"/>
    <col min="13324" max="13324" width="5.625" style="273" customWidth="1"/>
    <col min="13325" max="13325" width="12.125" style="273" customWidth="1"/>
    <col min="13326" max="13326" width="5.625" style="273" customWidth="1"/>
    <col min="13327" max="13327" width="7.125" style="273" customWidth="1"/>
    <col min="13328" max="13568" width="9" style="273"/>
    <col min="13569" max="13569" width="2.625" style="273" customWidth="1"/>
    <col min="13570" max="13570" width="3.625" style="273" customWidth="1"/>
    <col min="13571" max="13571" width="5.875" style="273" customWidth="1"/>
    <col min="13572" max="13572" width="14.625" style="273" customWidth="1"/>
    <col min="13573" max="13573" width="12.125" style="273" customWidth="1"/>
    <col min="13574" max="13574" width="5.625" style="273" customWidth="1"/>
    <col min="13575" max="13575" width="12.125" style="273" customWidth="1"/>
    <col min="13576" max="13576" width="5.625" style="273" customWidth="1"/>
    <col min="13577" max="13577" width="12.125" style="273" customWidth="1"/>
    <col min="13578" max="13578" width="5.625" style="273" customWidth="1"/>
    <col min="13579" max="13579" width="12.125" style="273" customWidth="1"/>
    <col min="13580" max="13580" width="5.625" style="273" customWidth="1"/>
    <col min="13581" max="13581" width="12.125" style="273" customWidth="1"/>
    <col min="13582" max="13582" width="5.625" style="273" customWidth="1"/>
    <col min="13583" max="13583" width="7.125" style="273" customWidth="1"/>
    <col min="13584" max="13824" width="9" style="273"/>
    <col min="13825" max="13825" width="2.625" style="273" customWidth="1"/>
    <col min="13826" max="13826" width="3.625" style="273" customWidth="1"/>
    <col min="13827" max="13827" width="5.875" style="273" customWidth="1"/>
    <col min="13828" max="13828" width="14.625" style="273" customWidth="1"/>
    <col min="13829" max="13829" width="12.125" style="273" customWidth="1"/>
    <col min="13830" max="13830" width="5.625" style="273" customWidth="1"/>
    <col min="13831" max="13831" width="12.125" style="273" customWidth="1"/>
    <col min="13832" max="13832" width="5.625" style="273" customWidth="1"/>
    <col min="13833" max="13833" width="12.125" style="273" customWidth="1"/>
    <col min="13834" max="13834" width="5.625" style="273" customWidth="1"/>
    <col min="13835" max="13835" width="12.125" style="273" customWidth="1"/>
    <col min="13836" max="13836" width="5.625" style="273" customWidth="1"/>
    <col min="13837" max="13837" width="12.125" style="273" customWidth="1"/>
    <col min="13838" max="13838" width="5.625" style="273" customWidth="1"/>
    <col min="13839" max="13839" width="7.125" style="273" customWidth="1"/>
    <col min="13840" max="14080" width="9" style="273"/>
    <col min="14081" max="14081" width="2.625" style="273" customWidth="1"/>
    <col min="14082" max="14082" width="3.625" style="273" customWidth="1"/>
    <col min="14083" max="14083" width="5.875" style="273" customWidth="1"/>
    <col min="14084" max="14084" width="14.625" style="273" customWidth="1"/>
    <col min="14085" max="14085" width="12.125" style="273" customWidth="1"/>
    <col min="14086" max="14086" width="5.625" style="273" customWidth="1"/>
    <col min="14087" max="14087" width="12.125" style="273" customWidth="1"/>
    <col min="14088" max="14088" width="5.625" style="273" customWidth="1"/>
    <col min="14089" max="14089" width="12.125" style="273" customWidth="1"/>
    <col min="14090" max="14090" width="5.625" style="273" customWidth="1"/>
    <col min="14091" max="14091" width="12.125" style="273" customWidth="1"/>
    <col min="14092" max="14092" width="5.625" style="273" customWidth="1"/>
    <col min="14093" max="14093" width="12.125" style="273" customWidth="1"/>
    <col min="14094" max="14094" width="5.625" style="273" customWidth="1"/>
    <col min="14095" max="14095" width="7.125" style="273" customWidth="1"/>
    <col min="14096" max="14336" width="9" style="273"/>
    <col min="14337" max="14337" width="2.625" style="273" customWidth="1"/>
    <col min="14338" max="14338" width="3.625" style="273" customWidth="1"/>
    <col min="14339" max="14339" width="5.875" style="273" customWidth="1"/>
    <col min="14340" max="14340" width="14.625" style="273" customWidth="1"/>
    <col min="14341" max="14341" width="12.125" style="273" customWidth="1"/>
    <col min="14342" max="14342" width="5.625" style="273" customWidth="1"/>
    <col min="14343" max="14343" width="12.125" style="273" customWidth="1"/>
    <col min="14344" max="14344" width="5.625" style="273" customWidth="1"/>
    <col min="14345" max="14345" width="12.125" style="273" customWidth="1"/>
    <col min="14346" max="14346" width="5.625" style="273" customWidth="1"/>
    <col min="14347" max="14347" width="12.125" style="273" customWidth="1"/>
    <col min="14348" max="14348" width="5.625" style="273" customWidth="1"/>
    <col min="14349" max="14349" width="12.125" style="273" customWidth="1"/>
    <col min="14350" max="14350" width="5.625" style="273" customWidth="1"/>
    <col min="14351" max="14351" width="7.125" style="273" customWidth="1"/>
    <col min="14352" max="14592" width="9" style="273"/>
    <col min="14593" max="14593" width="2.625" style="273" customWidth="1"/>
    <col min="14594" max="14594" width="3.625" style="273" customWidth="1"/>
    <col min="14595" max="14595" width="5.875" style="273" customWidth="1"/>
    <col min="14596" max="14596" width="14.625" style="273" customWidth="1"/>
    <col min="14597" max="14597" width="12.125" style="273" customWidth="1"/>
    <col min="14598" max="14598" width="5.625" style="273" customWidth="1"/>
    <col min="14599" max="14599" width="12.125" style="273" customWidth="1"/>
    <col min="14600" max="14600" width="5.625" style="273" customWidth="1"/>
    <col min="14601" max="14601" width="12.125" style="273" customWidth="1"/>
    <col min="14602" max="14602" width="5.625" style="273" customWidth="1"/>
    <col min="14603" max="14603" width="12.125" style="273" customWidth="1"/>
    <col min="14604" max="14604" width="5.625" style="273" customWidth="1"/>
    <col min="14605" max="14605" width="12.125" style="273" customWidth="1"/>
    <col min="14606" max="14606" width="5.625" style="273" customWidth="1"/>
    <col min="14607" max="14607" width="7.125" style="273" customWidth="1"/>
    <col min="14608" max="14848" width="9" style="273"/>
    <col min="14849" max="14849" width="2.625" style="273" customWidth="1"/>
    <col min="14850" max="14850" width="3.625" style="273" customWidth="1"/>
    <col min="14851" max="14851" width="5.875" style="273" customWidth="1"/>
    <col min="14852" max="14852" width="14.625" style="273" customWidth="1"/>
    <col min="14853" max="14853" width="12.125" style="273" customWidth="1"/>
    <col min="14854" max="14854" width="5.625" style="273" customWidth="1"/>
    <col min="14855" max="14855" width="12.125" style="273" customWidth="1"/>
    <col min="14856" max="14856" width="5.625" style="273" customWidth="1"/>
    <col min="14857" max="14857" width="12.125" style="273" customWidth="1"/>
    <col min="14858" max="14858" width="5.625" style="273" customWidth="1"/>
    <col min="14859" max="14859" width="12.125" style="273" customWidth="1"/>
    <col min="14860" max="14860" width="5.625" style="273" customWidth="1"/>
    <col min="14861" max="14861" width="12.125" style="273" customWidth="1"/>
    <col min="14862" max="14862" width="5.625" style="273" customWidth="1"/>
    <col min="14863" max="14863" width="7.125" style="273" customWidth="1"/>
    <col min="14864" max="15104" width="9" style="273"/>
    <col min="15105" max="15105" width="2.625" style="273" customWidth="1"/>
    <col min="15106" max="15106" width="3.625" style="273" customWidth="1"/>
    <col min="15107" max="15107" width="5.875" style="273" customWidth="1"/>
    <col min="15108" max="15108" width="14.625" style="273" customWidth="1"/>
    <col min="15109" max="15109" width="12.125" style="273" customWidth="1"/>
    <col min="15110" max="15110" width="5.625" style="273" customWidth="1"/>
    <col min="15111" max="15111" width="12.125" style="273" customWidth="1"/>
    <col min="15112" max="15112" width="5.625" style="273" customWidth="1"/>
    <col min="15113" max="15113" width="12.125" style="273" customWidth="1"/>
    <col min="15114" max="15114" width="5.625" style="273" customWidth="1"/>
    <col min="15115" max="15115" width="12.125" style="273" customWidth="1"/>
    <col min="15116" max="15116" width="5.625" style="273" customWidth="1"/>
    <col min="15117" max="15117" width="12.125" style="273" customWidth="1"/>
    <col min="15118" max="15118" width="5.625" style="273" customWidth="1"/>
    <col min="15119" max="15119" width="7.125" style="273" customWidth="1"/>
    <col min="15120" max="15360" width="9" style="273"/>
    <col min="15361" max="15361" width="2.625" style="273" customWidth="1"/>
    <col min="15362" max="15362" width="3.625" style="273" customWidth="1"/>
    <col min="15363" max="15363" width="5.875" style="273" customWidth="1"/>
    <col min="15364" max="15364" width="14.625" style="273" customWidth="1"/>
    <col min="15365" max="15365" width="12.125" style="273" customWidth="1"/>
    <col min="15366" max="15366" width="5.625" style="273" customWidth="1"/>
    <col min="15367" max="15367" width="12.125" style="273" customWidth="1"/>
    <col min="15368" max="15368" width="5.625" style="273" customWidth="1"/>
    <col min="15369" max="15369" width="12.125" style="273" customWidth="1"/>
    <col min="15370" max="15370" width="5.625" style="273" customWidth="1"/>
    <col min="15371" max="15371" width="12.125" style="273" customWidth="1"/>
    <col min="15372" max="15372" width="5.625" style="273" customWidth="1"/>
    <col min="15373" max="15373" width="12.125" style="273" customWidth="1"/>
    <col min="15374" max="15374" width="5.625" style="273" customWidth="1"/>
    <col min="15375" max="15375" width="7.125" style="273" customWidth="1"/>
    <col min="15376" max="15616" width="9" style="273"/>
    <col min="15617" max="15617" width="2.625" style="273" customWidth="1"/>
    <col min="15618" max="15618" width="3.625" style="273" customWidth="1"/>
    <col min="15619" max="15619" width="5.875" style="273" customWidth="1"/>
    <col min="15620" max="15620" width="14.625" style="273" customWidth="1"/>
    <col min="15621" max="15621" width="12.125" style="273" customWidth="1"/>
    <col min="15622" max="15622" width="5.625" style="273" customWidth="1"/>
    <col min="15623" max="15623" width="12.125" style="273" customWidth="1"/>
    <col min="15624" max="15624" width="5.625" style="273" customWidth="1"/>
    <col min="15625" max="15625" width="12.125" style="273" customWidth="1"/>
    <col min="15626" max="15626" width="5.625" style="273" customWidth="1"/>
    <col min="15627" max="15627" width="12.125" style="273" customWidth="1"/>
    <col min="15628" max="15628" width="5.625" style="273" customWidth="1"/>
    <col min="15629" max="15629" width="12.125" style="273" customWidth="1"/>
    <col min="15630" max="15630" width="5.625" style="273" customWidth="1"/>
    <col min="15631" max="15631" width="7.125" style="273" customWidth="1"/>
    <col min="15632" max="15872" width="9" style="273"/>
    <col min="15873" max="15873" width="2.625" style="273" customWidth="1"/>
    <col min="15874" max="15874" width="3.625" style="273" customWidth="1"/>
    <col min="15875" max="15875" width="5.875" style="273" customWidth="1"/>
    <col min="15876" max="15876" width="14.625" style="273" customWidth="1"/>
    <col min="15877" max="15877" width="12.125" style="273" customWidth="1"/>
    <col min="15878" max="15878" width="5.625" style="273" customWidth="1"/>
    <col min="15879" max="15879" width="12.125" style="273" customWidth="1"/>
    <col min="15880" max="15880" width="5.625" style="273" customWidth="1"/>
    <col min="15881" max="15881" width="12.125" style="273" customWidth="1"/>
    <col min="15882" max="15882" width="5.625" style="273" customWidth="1"/>
    <col min="15883" max="15883" width="12.125" style="273" customWidth="1"/>
    <col min="15884" max="15884" width="5.625" style="273" customWidth="1"/>
    <col min="15885" max="15885" width="12.125" style="273" customWidth="1"/>
    <col min="15886" max="15886" width="5.625" style="273" customWidth="1"/>
    <col min="15887" max="15887" width="7.125" style="273" customWidth="1"/>
    <col min="15888" max="16128" width="9" style="273"/>
    <col min="16129" max="16129" width="2.625" style="273" customWidth="1"/>
    <col min="16130" max="16130" width="3.625" style="273" customWidth="1"/>
    <col min="16131" max="16131" width="5.875" style="273" customWidth="1"/>
    <col min="16132" max="16132" width="14.625" style="273" customWidth="1"/>
    <col min="16133" max="16133" width="12.125" style="273" customWidth="1"/>
    <col min="16134" max="16134" width="5.625" style="273" customWidth="1"/>
    <col min="16135" max="16135" width="12.125" style="273" customWidth="1"/>
    <col min="16136" max="16136" width="5.625" style="273" customWidth="1"/>
    <col min="16137" max="16137" width="12.125" style="273" customWidth="1"/>
    <col min="16138" max="16138" width="5.625" style="273" customWidth="1"/>
    <col min="16139" max="16139" width="12.125" style="273" customWidth="1"/>
    <col min="16140" max="16140" width="5.625" style="273" customWidth="1"/>
    <col min="16141" max="16141" width="12.125" style="273" customWidth="1"/>
    <col min="16142" max="16142" width="5.625" style="273" customWidth="1"/>
    <col min="16143" max="16143" width="7.125" style="273" customWidth="1"/>
    <col min="16144" max="16384" width="9" style="273"/>
  </cols>
  <sheetData>
    <row r="1" spans="1:15" ht="24" customHeight="1">
      <c r="A1" s="269"/>
      <c r="B1" s="269"/>
      <c r="C1" s="270"/>
      <c r="D1" s="271"/>
      <c r="E1" s="271"/>
      <c r="F1" s="271"/>
      <c r="G1" s="271"/>
      <c r="H1" s="271"/>
      <c r="I1" s="272"/>
      <c r="J1" s="188"/>
      <c r="K1" s="272"/>
      <c r="L1" s="188"/>
      <c r="M1" s="271"/>
      <c r="N1" s="271"/>
      <c r="O1" s="271"/>
    </row>
    <row r="2" spans="1:15" ht="24" customHeight="1" thickBot="1">
      <c r="A2" s="269"/>
      <c r="B2" s="269" t="s">
        <v>436</v>
      </c>
      <c r="C2" s="270"/>
      <c r="D2" s="271"/>
      <c r="E2" s="274"/>
      <c r="F2" s="271"/>
      <c r="G2" s="275"/>
      <c r="H2" s="275"/>
      <c r="I2" s="272"/>
      <c r="J2" s="188"/>
      <c r="K2" s="272"/>
      <c r="L2" s="188"/>
      <c r="M2" s="274"/>
      <c r="N2" s="275"/>
      <c r="O2" s="276" t="str">
        <f>'Ⅲ-2-1-1'!N3</f>
        <v>　令和７年３月３１日現在</v>
      </c>
    </row>
    <row r="3" spans="1:15" ht="26.1" customHeight="1">
      <c r="B3" s="277" t="s">
        <v>71</v>
      </c>
      <c r="C3" s="278"/>
      <c r="D3" s="279" t="s">
        <v>437</v>
      </c>
      <c r="E3" s="1186" t="s">
        <v>404</v>
      </c>
      <c r="F3" s="280"/>
      <c r="G3" s="1186" t="s">
        <v>539</v>
      </c>
      <c r="H3" s="280"/>
      <c r="I3" s="1186" t="s">
        <v>586</v>
      </c>
      <c r="J3" s="280"/>
      <c r="K3" s="1186" t="s">
        <v>612</v>
      </c>
      <c r="L3" s="280"/>
      <c r="M3" s="1186" t="s">
        <v>633</v>
      </c>
      <c r="N3" s="280"/>
      <c r="O3" s="281" t="s">
        <v>441</v>
      </c>
    </row>
    <row r="4" spans="1:15" ht="26.1" customHeight="1" thickBot="1">
      <c r="B4" s="282" t="s">
        <v>72</v>
      </c>
      <c r="C4" s="283" t="s">
        <v>73</v>
      </c>
      <c r="D4" s="284" t="s">
        <v>74</v>
      </c>
      <c r="E4" s="1187"/>
      <c r="F4" s="285" t="s">
        <v>75</v>
      </c>
      <c r="G4" s="1187"/>
      <c r="H4" s="285" t="s">
        <v>75</v>
      </c>
      <c r="I4" s="1187"/>
      <c r="J4" s="285" t="s">
        <v>75</v>
      </c>
      <c r="K4" s="1187"/>
      <c r="L4" s="285" t="s">
        <v>75</v>
      </c>
      <c r="M4" s="1187"/>
      <c r="N4" s="285" t="s">
        <v>75</v>
      </c>
      <c r="O4" s="286" t="s">
        <v>76</v>
      </c>
    </row>
    <row r="5" spans="1:15" ht="26.1" customHeight="1">
      <c r="B5" s="287"/>
      <c r="C5" s="288"/>
      <c r="D5" s="289" t="s">
        <v>423</v>
      </c>
      <c r="E5" s="52">
        <v>47</v>
      </c>
      <c r="F5" s="53">
        <v>100</v>
      </c>
      <c r="G5" s="52">
        <v>49</v>
      </c>
      <c r="H5" s="53">
        <f>G5/E5*100</f>
        <v>104.25531914893618</v>
      </c>
      <c r="I5" s="52">
        <v>50</v>
      </c>
      <c r="J5" s="53">
        <f>I5/E5*100</f>
        <v>106.38297872340425</v>
      </c>
      <c r="K5" s="52">
        <v>56</v>
      </c>
      <c r="L5" s="53">
        <f t="shared" ref="L5:L18" si="0">K5/E5*100</f>
        <v>119.14893617021276</v>
      </c>
      <c r="M5" s="52">
        <v>59</v>
      </c>
      <c r="N5" s="53">
        <f t="shared" ref="N5:N18" si="1">M5/E5*100</f>
        <v>125.53191489361701</v>
      </c>
      <c r="O5" s="290"/>
    </row>
    <row r="6" spans="1:15" ht="26.1" customHeight="1">
      <c r="B6" s="287"/>
      <c r="C6" s="291" t="s">
        <v>77</v>
      </c>
      <c r="D6" s="292" t="s">
        <v>78</v>
      </c>
      <c r="E6" s="293">
        <v>273916</v>
      </c>
      <c r="F6" s="294">
        <v>100</v>
      </c>
      <c r="G6" s="293">
        <v>301998</v>
      </c>
      <c r="H6" s="48">
        <f t="shared" ref="H6:H18" si="2">G6/E6*100</f>
        <v>110.25204807313192</v>
      </c>
      <c r="I6" s="293">
        <v>306282</v>
      </c>
      <c r="J6" s="48">
        <f t="shared" ref="J6:J18" si="3">I6/E6*100</f>
        <v>111.81603119204428</v>
      </c>
      <c r="K6" s="293">
        <v>316326</v>
      </c>
      <c r="L6" s="48">
        <f t="shared" si="0"/>
        <v>115.4828487565531</v>
      </c>
      <c r="M6" s="293">
        <v>323105</v>
      </c>
      <c r="N6" s="48">
        <f t="shared" si="1"/>
        <v>117.95769505979936</v>
      </c>
      <c r="O6" s="295">
        <f>M6/$M$24*100</f>
        <v>7.3763835641832465</v>
      </c>
    </row>
    <row r="7" spans="1:15" ht="26.1" customHeight="1">
      <c r="B7" s="287"/>
      <c r="C7" s="296"/>
      <c r="D7" s="297" t="s">
        <v>442</v>
      </c>
      <c r="E7" s="298">
        <v>283398</v>
      </c>
      <c r="F7" s="299">
        <v>100</v>
      </c>
      <c r="G7" s="298">
        <v>293780</v>
      </c>
      <c r="H7" s="148">
        <f t="shared" si="2"/>
        <v>103.66339917712899</v>
      </c>
      <c r="I7" s="298">
        <v>293780</v>
      </c>
      <c r="J7" s="148">
        <f t="shared" si="3"/>
        <v>103.66339917712899</v>
      </c>
      <c r="K7" s="298">
        <v>293780</v>
      </c>
      <c r="L7" s="148">
        <f t="shared" si="0"/>
        <v>103.66339917712899</v>
      </c>
      <c r="M7" s="298">
        <v>293780</v>
      </c>
      <c r="N7" s="148">
        <f t="shared" si="1"/>
        <v>103.66339917712899</v>
      </c>
      <c r="O7" s="300">
        <f>M7/$M$25*100</f>
        <v>20.702918267235226</v>
      </c>
    </row>
    <row r="8" spans="1:15" ht="26.1" customHeight="1">
      <c r="B8" s="1183" t="s">
        <v>79</v>
      </c>
      <c r="C8" s="301"/>
      <c r="D8" s="302" t="s">
        <v>423</v>
      </c>
      <c r="E8" s="54">
        <v>69</v>
      </c>
      <c r="F8" s="55">
        <v>100</v>
      </c>
      <c r="G8" s="54">
        <v>73</v>
      </c>
      <c r="H8" s="55">
        <f t="shared" si="2"/>
        <v>105.79710144927536</v>
      </c>
      <c r="I8" s="54">
        <v>80</v>
      </c>
      <c r="J8" s="55">
        <f t="shared" si="3"/>
        <v>115.94202898550725</v>
      </c>
      <c r="K8" s="54">
        <v>88</v>
      </c>
      <c r="L8" s="55">
        <f t="shared" si="0"/>
        <v>127.53623188405795</v>
      </c>
      <c r="M8" s="54">
        <v>92</v>
      </c>
      <c r="N8" s="55">
        <f t="shared" si="1"/>
        <v>133.33333333333331</v>
      </c>
      <c r="O8" s="290"/>
    </row>
    <row r="9" spans="1:15" ht="26.1" customHeight="1">
      <c r="B9" s="1183"/>
      <c r="C9" s="291" t="s">
        <v>80</v>
      </c>
      <c r="D9" s="292" t="s">
        <v>78</v>
      </c>
      <c r="E9" s="293">
        <v>286850</v>
      </c>
      <c r="F9" s="294">
        <v>100</v>
      </c>
      <c r="G9" s="293">
        <v>295795</v>
      </c>
      <c r="H9" s="48">
        <f>G9/E9*100</f>
        <v>103.11835454070071</v>
      </c>
      <c r="I9" s="293">
        <v>344145</v>
      </c>
      <c r="J9" s="48">
        <f t="shared" si="3"/>
        <v>119.97385393062576</v>
      </c>
      <c r="K9" s="293">
        <v>363552</v>
      </c>
      <c r="L9" s="48">
        <f t="shared" si="0"/>
        <v>126.73941084190344</v>
      </c>
      <c r="M9" s="293">
        <v>405124</v>
      </c>
      <c r="N9" s="48">
        <f t="shared" si="1"/>
        <v>141.23200278891406</v>
      </c>
      <c r="O9" s="295">
        <f>M9/$M$24*100</f>
        <v>9.2488510393097396</v>
      </c>
    </row>
    <row r="10" spans="1:15" ht="26.1" customHeight="1">
      <c r="B10" s="1183"/>
      <c r="C10" s="296"/>
      <c r="D10" s="297" t="s">
        <v>442</v>
      </c>
      <c r="E10" s="298">
        <v>85090</v>
      </c>
      <c r="F10" s="299">
        <v>100</v>
      </c>
      <c r="G10" s="298">
        <v>85090</v>
      </c>
      <c r="H10" s="148">
        <f t="shared" si="2"/>
        <v>100</v>
      </c>
      <c r="I10" s="298">
        <v>85090</v>
      </c>
      <c r="J10" s="148">
        <f t="shared" si="3"/>
        <v>100</v>
      </c>
      <c r="K10" s="298">
        <v>85090</v>
      </c>
      <c r="L10" s="148">
        <f t="shared" si="0"/>
        <v>100</v>
      </c>
      <c r="M10" s="298">
        <v>85090</v>
      </c>
      <c r="N10" s="148">
        <f t="shared" si="1"/>
        <v>100</v>
      </c>
      <c r="O10" s="300">
        <f>M10/$M$25*100</f>
        <v>5.9963622961367191</v>
      </c>
    </row>
    <row r="11" spans="1:15" ht="26.1" customHeight="1">
      <c r="B11" s="1183"/>
      <c r="C11" s="303"/>
      <c r="D11" s="304" t="s">
        <v>423</v>
      </c>
      <c r="E11" s="47">
        <v>218</v>
      </c>
      <c r="F11" s="48">
        <v>100</v>
      </c>
      <c r="G11" s="47">
        <v>223</v>
      </c>
      <c r="H11" s="48">
        <f t="shared" si="2"/>
        <v>102.29357798165137</v>
      </c>
      <c r="I11" s="47">
        <v>230</v>
      </c>
      <c r="J11" s="48">
        <f t="shared" si="3"/>
        <v>105.50458715596329</v>
      </c>
      <c r="K11" s="47">
        <v>267</v>
      </c>
      <c r="L11" s="48">
        <f t="shared" si="0"/>
        <v>122.47706422018349</v>
      </c>
      <c r="M11" s="178">
        <v>272</v>
      </c>
      <c r="N11" s="179">
        <f t="shared" si="1"/>
        <v>124.77064220183487</v>
      </c>
      <c r="O11" s="290"/>
    </row>
    <row r="12" spans="1:15" ht="26.1" customHeight="1">
      <c r="B12" s="1183"/>
      <c r="C12" s="291" t="s">
        <v>81</v>
      </c>
      <c r="D12" s="292" t="s">
        <v>78</v>
      </c>
      <c r="E12" s="293">
        <v>1545824</v>
      </c>
      <c r="F12" s="294">
        <v>100</v>
      </c>
      <c r="G12" s="293">
        <v>1609292</v>
      </c>
      <c r="H12" s="48">
        <f t="shared" si="2"/>
        <v>104.10577142029105</v>
      </c>
      <c r="I12" s="293">
        <v>1733036</v>
      </c>
      <c r="J12" s="48">
        <f>I12/E12*100</f>
        <v>112.11082244809241</v>
      </c>
      <c r="K12" s="293">
        <v>1771564</v>
      </c>
      <c r="L12" s="48">
        <f t="shared" si="0"/>
        <v>114.60321485498997</v>
      </c>
      <c r="M12" s="305">
        <v>1965006</v>
      </c>
      <c r="N12" s="48">
        <f t="shared" si="1"/>
        <v>127.11705860434306</v>
      </c>
      <c r="O12" s="295">
        <f>M12/$M$24*100</f>
        <v>44.860457009088265</v>
      </c>
    </row>
    <row r="13" spans="1:15" ht="26.1" customHeight="1">
      <c r="B13" s="1183"/>
      <c r="C13" s="296"/>
      <c r="D13" s="297" t="s">
        <v>442</v>
      </c>
      <c r="E13" s="298">
        <v>374874</v>
      </c>
      <c r="F13" s="299">
        <v>100</v>
      </c>
      <c r="G13" s="298">
        <v>374874</v>
      </c>
      <c r="H13" s="148">
        <f>G13/E13*100</f>
        <v>100</v>
      </c>
      <c r="I13" s="298">
        <v>374874</v>
      </c>
      <c r="J13" s="148">
        <f t="shared" si="3"/>
        <v>100</v>
      </c>
      <c r="K13" s="298">
        <v>374874</v>
      </c>
      <c r="L13" s="148">
        <f t="shared" si="0"/>
        <v>100</v>
      </c>
      <c r="M13" s="298">
        <v>374874</v>
      </c>
      <c r="N13" s="148">
        <f t="shared" si="1"/>
        <v>100</v>
      </c>
      <c r="O13" s="300">
        <f>M13/$M$25*100</f>
        <v>26.417679156210561</v>
      </c>
    </row>
    <row r="14" spans="1:15" ht="26.1" customHeight="1">
      <c r="B14" s="1183"/>
      <c r="C14" s="303"/>
      <c r="D14" s="304" t="s">
        <v>423</v>
      </c>
      <c r="E14" s="47">
        <v>38</v>
      </c>
      <c r="F14" s="48">
        <v>100</v>
      </c>
      <c r="G14" s="47">
        <v>38</v>
      </c>
      <c r="H14" s="48">
        <f t="shared" si="2"/>
        <v>100</v>
      </c>
      <c r="I14" s="47">
        <v>40</v>
      </c>
      <c r="J14" s="48">
        <f t="shared" si="3"/>
        <v>105.26315789473684</v>
      </c>
      <c r="K14" s="47">
        <v>44</v>
      </c>
      <c r="L14" s="48">
        <f>K14/E14*100</f>
        <v>115.78947368421053</v>
      </c>
      <c r="M14" s="47">
        <v>45</v>
      </c>
      <c r="N14" s="48">
        <f t="shared" si="1"/>
        <v>118.42105263157893</v>
      </c>
      <c r="O14" s="290"/>
    </row>
    <row r="15" spans="1:15" ht="26.1" customHeight="1">
      <c r="B15" s="1183"/>
      <c r="C15" s="291" t="s">
        <v>82</v>
      </c>
      <c r="D15" s="292" t="s">
        <v>78</v>
      </c>
      <c r="E15" s="293">
        <v>207406</v>
      </c>
      <c r="F15" s="294">
        <v>100</v>
      </c>
      <c r="G15" s="293">
        <v>222022</v>
      </c>
      <c r="H15" s="48">
        <f t="shared" si="2"/>
        <v>107.04704781925305</v>
      </c>
      <c r="I15" s="293">
        <v>227388</v>
      </c>
      <c r="J15" s="48">
        <f t="shared" si="3"/>
        <v>109.63424394665535</v>
      </c>
      <c r="K15" s="293">
        <v>228792</v>
      </c>
      <c r="L15" s="48">
        <f t="shared" si="0"/>
        <v>110.31117711155898</v>
      </c>
      <c r="M15" s="293">
        <v>229608</v>
      </c>
      <c r="N15" s="48">
        <f t="shared" si="1"/>
        <v>110.70460835269952</v>
      </c>
      <c r="O15" s="295">
        <f>M15/$M$24*100</f>
        <v>5.2418770288450718</v>
      </c>
    </row>
    <row r="16" spans="1:15" ht="26.1" customHeight="1">
      <c r="B16" s="1183"/>
      <c r="C16" s="296"/>
      <c r="D16" s="297" t="s">
        <v>442</v>
      </c>
      <c r="E16" s="298">
        <v>2064</v>
      </c>
      <c r="F16" s="299">
        <v>100</v>
      </c>
      <c r="G16" s="298">
        <v>0</v>
      </c>
      <c r="H16" s="148">
        <f t="shared" si="2"/>
        <v>0</v>
      </c>
      <c r="I16" s="298">
        <v>0</v>
      </c>
      <c r="J16" s="148">
        <f t="shared" si="3"/>
        <v>0</v>
      </c>
      <c r="K16" s="298">
        <v>0</v>
      </c>
      <c r="L16" s="148">
        <f t="shared" si="0"/>
        <v>0</v>
      </c>
      <c r="M16" s="298">
        <v>0</v>
      </c>
      <c r="N16" s="148">
        <f t="shared" si="1"/>
        <v>0</v>
      </c>
      <c r="O16" s="300">
        <f>M16/$M$25*100</f>
        <v>0</v>
      </c>
    </row>
    <row r="17" spans="2:15" ht="26.1" customHeight="1">
      <c r="B17" s="1183"/>
      <c r="C17" s="303"/>
      <c r="D17" s="304" t="s">
        <v>423</v>
      </c>
      <c r="E17" s="47">
        <v>64</v>
      </c>
      <c r="F17" s="48">
        <v>100</v>
      </c>
      <c r="G17" s="47">
        <v>64</v>
      </c>
      <c r="H17" s="48">
        <f t="shared" si="2"/>
        <v>100</v>
      </c>
      <c r="I17" s="47">
        <v>69</v>
      </c>
      <c r="J17" s="48">
        <f t="shared" si="3"/>
        <v>107.8125</v>
      </c>
      <c r="K17" s="47">
        <v>74</v>
      </c>
      <c r="L17" s="48">
        <f t="shared" si="0"/>
        <v>115.625</v>
      </c>
      <c r="M17" s="47">
        <v>77</v>
      </c>
      <c r="N17" s="48">
        <f t="shared" si="1"/>
        <v>120.3125</v>
      </c>
      <c r="O17" s="306"/>
    </row>
    <row r="18" spans="2:15" ht="26.1" customHeight="1">
      <c r="B18" s="1183"/>
      <c r="C18" s="291" t="s">
        <v>83</v>
      </c>
      <c r="D18" s="292" t="s">
        <v>78</v>
      </c>
      <c r="E18" s="293">
        <v>297291</v>
      </c>
      <c r="F18" s="294">
        <v>100</v>
      </c>
      <c r="G18" s="293">
        <v>312383</v>
      </c>
      <c r="H18" s="48">
        <f t="shared" si="2"/>
        <v>105.07650752965949</v>
      </c>
      <c r="I18" s="293">
        <v>333962</v>
      </c>
      <c r="J18" s="48">
        <f t="shared" si="3"/>
        <v>112.33505218792361</v>
      </c>
      <c r="K18" s="293">
        <v>339306</v>
      </c>
      <c r="L18" s="48">
        <f t="shared" si="0"/>
        <v>114.13261753635327</v>
      </c>
      <c r="M18" s="293">
        <v>352609</v>
      </c>
      <c r="N18" s="48">
        <f t="shared" si="1"/>
        <v>118.60735777403283</v>
      </c>
      <c r="O18" s="295">
        <f>M18/$M$24*100</f>
        <v>8.049950425351172</v>
      </c>
    </row>
    <row r="19" spans="2:15" ht="26.1" customHeight="1">
      <c r="B19" s="1183"/>
      <c r="C19" s="296"/>
      <c r="D19" s="297" t="s">
        <v>442</v>
      </c>
      <c r="E19" s="298">
        <v>0</v>
      </c>
      <c r="F19" s="299">
        <v>0</v>
      </c>
      <c r="G19" s="298">
        <v>0</v>
      </c>
      <c r="H19" s="148">
        <v>0</v>
      </c>
      <c r="I19" s="298">
        <v>0</v>
      </c>
      <c r="J19" s="148">
        <v>0</v>
      </c>
      <c r="K19" s="298">
        <v>0</v>
      </c>
      <c r="L19" s="148">
        <v>0</v>
      </c>
      <c r="M19" s="298">
        <v>0</v>
      </c>
      <c r="N19" s="148">
        <v>0</v>
      </c>
      <c r="O19" s="300">
        <f>M19/$M$25*100</f>
        <v>0</v>
      </c>
    </row>
    <row r="20" spans="2:15" ht="26.1" customHeight="1">
      <c r="B20" s="1183"/>
      <c r="C20" s="303"/>
      <c r="D20" s="304" t="s">
        <v>423</v>
      </c>
      <c r="E20" s="47">
        <v>135</v>
      </c>
      <c r="F20" s="48">
        <v>100</v>
      </c>
      <c r="G20" s="47">
        <v>142</v>
      </c>
      <c r="H20" s="48">
        <f t="shared" ref="H20:H39" si="4">G20/E20*100</f>
        <v>105.18518518518518</v>
      </c>
      <c r="I20" s="47">
        <v>145</v>
      </c>
      <c r="J20" s="48">
        <f t="shared" ref="J20:J39" si="5">I20/E20*100</f>
        <v>107.40740740740742</v>
      </c>
      <c r="K20" s="47">
        <v>163</v>
      </c>
      <c r="L20" s="48">
        <f t="shared" ref="L20:L39" si="6">K20/E20*100</f>
        <v>120.74074074074075</v>
      </c>
      <c r="M20" s="47">
        <v>164</v>
      </c>
      <c r="N20" s="48">
        <f t="shared" ref="N20:N39" si="7">M20/E20*100</f>
        <v>121.48148148148148</v>
      </c>
      <c r="O20" s="306"/>
    </row>
    <row r="21" spans="2:15" ht="26.1" customHeight="1">
      <c r="B21" s="1183"/>
      <c r="C21" s="291" t="s">
        <v>84</v>
      </c>
      <c r="D21" s="292" t="s">
        <v>78</v>
      </c>
      <c r="E21" s="293">
        <v>933783</v>
      </c>
      <c r="F21" s="48">
        <v>100</v>
      </c>
      <c r="G21" s="293">
        <v>963754</v>
      </c>
      <c r="H21" s="48">
        <f t="shared" si="4"/>
        <v>103.20963221647857</v>
      </c>
      <c r="I21" s="293">
        <v>1062412</v>
      </c>
      <c r="J21" s="48">
        <f t="shared" si="5"/>
        <v>113.77504195300192</v>
      </c>
      <c r="K21" s="293">
        <v>1107453</v>
      </c>
      <c r="L21" s="48">
        <f t="shared" si="6"/>
        <v>118.59853948936745</v>
      </c>
      <c r="M21" s="293">
        <v>1104811</v>
      </c>
      <c r="N21" s="48">
        <f t="shared" si="7"/>
        <v>118.31560437489223</v>
      </c>
      <c r="O21" s="295">
        <f>M21/$M$24*100</f>
        <v>25.222480933222503</v>
      </c>
    </row>
    <row r="22" spans="2:15" ht="26.1" customHeight="1" thickBot="1">
      <c r="B22" s="1183"/>
      <c r="C22" s="307"/>
      <c r="D22" s="308" t="s">
        <v>85</v>
      </c>
      <c r="E22" s="309">
        <v>665283</v>
      </c>
      <c r="F22" s="310">
        <v>100</v>
      </c>
      <c r="G22" s="309">
        <v>665283</v>
      </c>
      <c r="H22" s="149">
        <f t="shared" si="4"/>
        <v>100</v>
      </c>
      <c r="I22" s="309">
        <v>665283</v>
      </c>
      <c r="J22" s="149">
        <f t="shared" si="5"/>
        <v>100</v>
      </c>
      <c r="K22" s="309">
        <v>665283</v>
      </c>
      <c r="L22" s="149">
        <f t="shared" si="6"/>
        <v>100</v>
      </c>
      <c r="M22" s="309">
        <v>665283</v>
      </c>
      <c r="N22" s="149">
        <f t="shared" si="7"/>
        <v>100</v>
      </c>
      <c r="O22" s="311">
        <f>M22/$M$25*100</f>
        <v>46.883040280417497</v>
      </c>
    </row>
    <row r="23" spans="2:15" ht="26.1" customHeight="1" thickTop="1">
      <c r="B23" s="287"/>
      <c r="C23" s="312"/>
      <c r="D23" s="304" t="s">
        <v>423</v>
      </c>
      <c r="E23" s="49">
        <f>SUM(E5,E8,E11,E14,E17,E20)</f>
        <v>571</v>
      </c>
      <c r="F23" s="48">
        <v>100</v>
      </c>
      <c r="G23" s="49">
        <f>SUM(G5,G8,G11,G14,G17,G20)</f>
        <v>589</v>
      </c>
      <c r="H23" s="48">
        <f t="shared" si="4"/>
        <v>103.15236427320491</v>
      </c>
      <c r="I23" s="49">
        <f>SUM(I5,I8,I11,I14,I17,I20)</f>
        <v>614</v>
      </c>
      <c r="J23" s="48">
        <f t="shared" si="5"/>
        <v>107.5306479859895</v>
      </c>
      <c r="K23" s="49">
        <f>SUM(K5,K8,K11,K14,K17,K20)</f>
        <v>692</v>
      </c>
      <c r="L23" s="48">
        <f t="shared" si="6"/>
        <v>121.19089316987741</v>
      </c>
      <c r="M23" s="49">
        <f>SUM(M5,M8,M11,M14,M17,M20)</f>
        <v>709</v>
      </c>
      <c r="N23" s="48">
        <f t="shared" si="7"/>
        <v>124.16812609457094</v>
      </c>
      <c r="O23" s="313"/>
    </row>
    <row r="24" spans="2:15" ht="26.1" customHeight="1">
      <c r="B24" s="287"/>
      <c r="C24" s="291" t="s">
        <v>86</v>
      </c>
      <c r="D24" s="292" t="s">
        <v>78</v>
      </c>
      <c r="E24" s="50">
        <f>SUM(E6,E9,E12,E15,E18,E21)</f>
        <v>3545070</v>
      </c>
      <c r="F24" s="294">
        <v>100</v>
      </c>
      <c r="G24" s="50">
        <f>SUM(G6,G9,G12,G15,G18,G21)</f>
        <v>3705244</v>
      </c>
      <c r="H24" s="48">
        <f t="shared" si="4"/>
        <v>104.51821825803158</v>
      </c>
      <c r="I24" s="50">
        <f>SUM(I6,I9,I12,I15,I18,I21)</f>
        <v>4007225</v>
      </c>
      <c r="J24" s="48">
        <f t="shared" si="5"/>
        <v>113.03655499045153</v>
      </c>
      <c r="K24" s="50">
        <f>SUM(K6,K9,K12,K15,K18,K21)</f>
        <v>4126993</v>
      </c>
      <c r="L24" s="48">
        <f t="shared" si="6"/>
        <v>116.41499321593085</v>
      </c>
      <c r="M24" s="50">
        <f>SUM(M6,M9,M12,M15,M18,M21)</f>
        <v>4380263</v>
      </c>
      <c r="N24" s="48">
        <f t="shared" si="7"/>
        <v>123.55928091687893</v>
      </c>
      <c r="O24" s="51">
        <f>O6+O9+O12+O15+O18+O21</f>
        <v>99.999999999999986</v>
      </c>
    </row>
    <row r="25" spans="2:15" ht="26.1" customHeight="1" thickBot="1">
      <c r="B25" s="314"/>
      <c r="C25" s="315"/>
      <c r="D25" s="316" t="s">
        <v>85</v>
      </c>
      <c r="E25" s="56">
        <f>SUM(E7,E10,E13,E16,E19,E22)</f>
        <v>1410709</v>
      </c>
      <c r="F25" s="317">
        <v>100</v>
      </c>
      <c r="G25" s="56">
        <f>SUM(G7,G10,G13,G16,G19,G22)</f>
        <v>1419027</v>
      </c>
      <c r="H25" s="150">
        <f t="shared" si="4"/>
        <v>100.5896325890031</v>
      </c>
      <c r="I25" s="56">
        <f>SUM(I7,I10,I13,I16,I19,I22)</f>
        <v>1419027</v>
      </c>
      <c r="J25" s="150">
        <f>I25/E25*100</f>
        <v>100.5896325890031</v>
      </c>
      <c r="K25" s="56">
        <f>SUM(K7,K10,K13,K16,K19,K22)</f>
        <v>1419027</v>
      </c>
      <c r="L25" s="150">
        <f>K25/E25*100</f>
        <v>100.5896325890031</v>
      </c>
      <c r="M25" s="56">
        <f>SUM(M7,M10,M13,M16,M19,M22)</f>
        <v>1419027</v>
      </c>
      <c r="N25" s="150">
        <f t="shared" si="7"/>
        <v>100.5896325890031</v>
      </c>
      <c r="O25" s="180">
        <f>O7+O10+O13+O16+O19+O22</f>
        <v>100</v>
      </c>
    </row>
    <row r="26" spans="2:15" ht="26.1" customHeight="1">
      <c r="B26" s="318"/>
      <c r="C26" s="1181" t="s">
        <v>77</v>
      </c>
      <c r="D26" s="289" t="s">
        <v>423</v>
      </c>
      <c r="E26" s="52">
        <v>49</v>
      </c>
      <c r="F26" s="53">
        <v>100</v>
      </c>
      <c r="G26" s="52">
        <v>51</v>
      </c>
      <c r="H26" s="53">
        <f t="shared" si="4"/>
        <v>104.08163265306123</v>
      </c>
      <c r="I26" s="52">
        <v>49</v>
      </c>
      <c r="J26" s="53">
        <f t="shared" si="5"/>
        <v>100</v>
      </c>
      <c r="K26" s="52">
        <v>51</v>
      </c>
      <c r="L26" s="53">
        <f t="shared" si="6"/>
        <v>104.08163265306123</v>
      </c>
      <c r="M26" s="52">
        <v>51</v>
      </c>
      <c r="N26" s="53">
        <f t="shared" si="7"/>
        <v>104.08163265306123</v>
      </c>
      <c r="O26" s="319"/>
    </row>
    <row r="27" spans="2:15" ht="26.1" customHeight="1">
      <c r="B27" s="318"/>
      <c r="C27" s="1182"/>
      <c r="D27" s="297" t="s">
        <v>442</v>
      </c>
      <c r="E27" s="298">
        <v>752035</v>
      </c>
      <c r="F27" s="299">
        <v>100</v>
      </c>
      <c r="G27" s="298">
        <v>784431</v>
      </c>
      <c r="H27" s="148">
        <f t="shared" si="4"/>
        <v>104.30777822840693</v>
      </c>
      <c r="I27" s="298">
        <v>749389</v>
      </c>
      <c r="J27" s="148">
        <f t="shared" si="5"/>
        <v>99.648154673652158</v>
      </c>
      <c r="K27" s="298">
        <v>781652</v>
      </c>
      <c r="L27" s="148">
        <f t="shared" si="6"/>
        <v>103.93824755496752</v>
      </c>
      <c r="M27" s="298">
        <v>769595</v>
      </c>
      <c r="N27" s="148">
        <f t="shared" si="7"/>
        <v>102.33499770622379</v>
      </c>
      <c r="O27" s="295">
        <f>M27/$M$39*100</f>
        <v>22.186778370056881</v>
      </c>
    </row>
    <row r="28" spans="2:15" ht="26.1" customHeight="1">
      <c r="B28" s="1183" t="s">
        <v>87</v>
      </c>
      <c r="C28" s="1184" t="s">
        <v>80</v>
      </c>
      <c r="D28" s="302" t="s">
        <v>423</v>
      </c>
      <c r="E28" s="54">
        <v>26</v>
      </c>
      <c r="F28" s="55">
        <v>100</v>
      </c>
      <c r="G28" s="54">
        <v>27</v>
      </c>
      <c r="H28" s="55">
        <f t="shared" si="4"/>
        <v>103.84615384615385</v>
      </c>
      <c r="I28" s="54">
        <v>28</v>
      </c>
      <c r="J28" s="55">
        <f t="shared" si="5"/>
        <v>107.69230769230769</v>
      </c>
      <c r="K28" s="54">
        <v>30</v>
      </c>
      <c r="L28" s="55">
        <f t="shared" si="6"/>
        <v>115.38461538461537</v>
      </c>
      <c r="M28" s="54">
        <v>30</v>
      </c>
      <c r="N28" s="55">
        <f t="shared" si="7"/>
        <v>115.38461538461537</v>
      </c>
      <c r="O28" s="320"/>
    </row>
    <row r="29" spans="2:15" ht="26.1" customHeight="1">
      <c r="B29" s="1183"/>
      <c r="C29" s="1182"/>
      <c r="D29" s="297" t="s">
        <v>442</v>
      </c>
      <c r="E29" s="298">
        <v>235047</v>
      </c>
      <c r="F29" s="299">
        <v>100</v>
      </c>
      <c r="G29" s="298">
        <v>235584</v>
      </c>
      <c r="H29" s="148">
        <f t="shared" si="4"/>
        <v>100.22846494530882</v>
      </c>
      <c r="I29" s="298">
        <v>244939</v>
      </c>
      <c r="J29" s="148">
        <f t="shared" si="5"/>
        <v>104.20851999812804</v>
      </c>
      <c r="K29" s="298">
        <v>299024</v>
      </c>
      <c r="L29" s="148">
        <f t="shared" si="6"/>
        <v>127.21881155683757</v>
      </c>
      <c r="M29" s="298">
        <v>299024</v>
      </c>
      <c r="N29" s="148">
        <f t="shared" si="7"/>
        <v>127.21881155683757</v>
      </c>
      <c r="O29" s="295">
        <f>M29/$M$39*100</f>
        <v>8.6206111205606692</v>
      </c>
    </row>
    <row r="30" spans="2:15" ht="26.1" customHeight="1">
      <c r="B30" s="1183"/>
      <c r="C30" s="1184" t="s">
        <v>81</v>
      </c>
      <c r="D30" s="302" t="s">
        <v>423</v>
      </c>
      <c r="E30" s="54">
        <v>96</v>
      </c>
      <c r="F30" s="55">
        <v>100</v>
      </c>
      <c r="G30" s="54">
        <v>96</v>
      </c>
      <c r="H30" s="55">
        <f t="shared" si="4"/>
        <v>100</v>
      </c>
      <c r="I30" s="54">
        <v>100</v>
      </c>
      <c r="J30" s="55">
        <f t="shared" si="5"/>
        <v>104.16666666666667</v>
      </c>
      <c r="K30" s="54">
        <v>99</v>
      </c>
      <c r="L30" s="55">
        <f t="shared" si="6"/>
        <v>103.125</v>
      </c>
      <c r="M30" s="54">
        <v>101</v>
      </c>
      <c r="N30" s="55">
        <f t="shared" si="7"/>
        <v>105.20833333333333</v>
      </c>
      <c r="O30" s="320"/>
    </row>
    <row r="31" spans="2:15" ht="26.1" customHeight="1">
      <c r="B31" s="1183"/>
      <c r="C31" s="1182"/>
      <c r="D31" s="297" t="s">
        <v>442</v>
      </c>
      <c r="E31" s="298">
        <v>1661252</v>
      </c>
      <c r="F31" s="299">
        <v>100</v>
      </c>
      <c r="G31" s="298">
        <v>1722777</v>
      </c>
      <c r="H31" s="148">
        <f t="shared" si="4"/>
        <v>103.7035320348749</v>
      </c>
      <c r="I31" s="298">
        <v>1863387</v>
      </c>
      <c r="J31" s="148">
        <f t="shared" si="5"/>
        <v>112.16763019698396</v>
      </c>
      <c r="K31" s="298">
        <v>1917264</v>
      </c>
      <c r="L31" s="148">
        <f t="shared" si="6"/>
        <v>115.41078656338712</v>
      </c>
      <c r="M31" s="298">
        <v>1984623</v>
      </c>
      <c r="N31" s="148">
        <f t="shared" si="7"/>
        <v>119.46549951482378</v>
      </c>
      <c r="O31" s="295">
        <f>M31/$M$39*100</f>
        <v>57.215016533523986</v>
      </c>
    </row>
    <row r="32" spans="2:15" ht="26.1" customHeight="1">
      <c r="B32" s="1183"/>
      <c r="C32" s="1184" t="s">
        <v>82</v>
      </c>
      <c r="D32" s="302" t="s">
        <v>423</v>
      </c>
      <c r="E32" s="54">
        <v>10</v>
      </c>
      <c r="F32" s="55">
        <v>100</v>
      </c>
      <c r="G32" s="54">
        <v>10</v>
      </c>
      <c r="H32" s="55">
        <f t="shared" si="4"/>
        <v>100</v>
      </c>
      <c r="I32" s="54">
        <v>10</v>
      </c>
      <c r="J32" s="55">
        <f t="shared" si="5"/>
        <v>100</v>
      </c>
      <c r="K32" s="54">
        <v>10</v>
      </c>
      <c r="L32" s="55">
        <f t="shared" si="6"/>
        <v>100</v>
      </c>
      <c r="M32" s="54">
        <v>10</v>
      </c>
      <c r="N32" s="55">
        <f t="shared" si="7"/>
        <v>100</v>
      </c>
      <c r="O32" s="320"/>
    </row>
    <row r="33" spans="2:15" ht="26.1" customHeight="1">
      <c r="B33" s="1183"/>
      <c r="C33" s="1182"/>
      <c r="D33" s="297" t="s">
        <v>442</v>
      </c>
      <c r="E33" s="298">
        <v>50767</v>
      </c>
      <c r="F33" s="299">
        <v>100</v>
      </c>
      <c r="G33" s="298">
        <v>50767</v>
      </c>
      <c r="H33" s="148">
        <f t="shared" si="4"/>
        <v>100</v>
      </c>
      <c r="I33" s="298">
        <v>50767</v>
      </c>
      <c r="J33" s="148">
        <f t="shared" si="5"/>
        <v>100</v>
      </c>
      <c r="K33" s="298">
        <v>50767</v>
      </c>
      <c r="L33" s="148">
        <f t="shared" si="6"/>
        <v>100</v>
      </c>
      <c r="M33" s="298">
        <v>50767</v>
      </c>
      <c r="N33" s="148">
        <f t="shared" si="7"/>
        <v>100</v>
      </c>
      <c r="O33" s="300">
        <f>M33/$M$39*100</f>
        <v>1.4635700303571066</v>
      </c>
    </row>
    <row r="34" spans="2:15" ht="26.1" customHeight="1">
      <c r="B34" s="1183"/>
      <c r="C34" s="1184" t="s">
        <v>83</v>
      </c>
      <c r="D34" s="302" t="s">
        <v>423</v>
      </c>
      <c r="E34" s="54">
        <v>14</v>
      </c>
      <c r="F34" s="55">
        <v>100</v>
      </c>
      <c r="G34" s="54">
        <v>14</v>
      </c>
      <c r="H34" s="55">
        <f t="shared" si="4"/>
        <v>100</v>
      </c>
      <c r="I34" s="54">
        <v>16</v>
      </c>
      <c r="J34" s="55">
        <f t="shared" si="5"/>
        <v>114.28571428571428</v>
      </c>
      <c r="K34" s="54">
        <v>16</v>
      </c>
      <c r="L34" s="55">
        <f t="shared" si="6"/>
        <v>114.28571428571428</v>
      </c>
      <c r="M34" s="54">
        <v>18</v>
      </c>
      <c r="N34" s="55">
        <f t="shared" si="7"/>
        <v>128.57142857142858</v>
      </c>
      <c r="O34" s="290"/>
    </row>
    <row r="35" spans="2:15" ht="26.1" customHeight="1">
      <c r="B35" s="1183"/>
      <c r="C35" s="1182"/>
      <c r="D35" s="297" t="s">
        <v>442</v>
      </c>
      <c r="E35" s="298">
        <v>136588</v>
      </c>
      <c r="F35" s="299">
        <v>100</v>
      </c>
      <c r="G35" s="298">
        <v>136588</v>
      </c>
      <c r="H35" s="148">
        <f t="shared" si="4"/>
        <v>100</v>
      </c>
      <c r="I35" s="298">
        <v>140312</v>
      </c>
      <c r="J35" s="148">
        <f t="shared" si="5"/>
        <v>102.72644741851407</v>
      </c>
      <c r="K35" s="298">
        <v>140312</v>
      </c>
      <c r="L35" s="148">
        <f t="shared" si="6"/>
        <v>102.72644741851407</v>
      </c>
      <c r="M35" s="298">
        <v>152867</v>
      </c>
      <c r="N35" s="148">
        <f t="shared" si="7"/>
        <v>111.91832371804257</v>
      </c>
      <c r="O35" s="295">
        <f>M35/$M$39*100</f>
        <v>4.4070273963519577</v>
      </c>
    </row>
    <row r="36" spans="2:15" ht="26.1" customHeight="1">
      <c r="B36" s="1183"/>
      <c r="C36" s="1184" t="s">
        <v>84</v>
      </c>
      <c r="D36" s="302" t="s">
        <v>423</v>
      </c>
      <c r="E36" s="54">
        <v>20</v>
      </c>
      <c r="F36" s="55">
        <v>100</v>
      </c>
      <c r="G36" s="54">
        <v>20</v>
      </c>
      <c r="H36" s="55">
        <f t="shared" si="4"/>
        <v>100</v>
      </c>
      <c r="I36" s="54">
        <v>22</v>
      </c>
      <c r="J36" s="55">
        <f t="shared" si="5"/>
        <v>110.00000000000001</v>
      </c>
      <c r="K36" s="54">
        <v>22</v>
      </c>
      <c r="L36" s="55">
        <f t="shared" si="6"/>
        <v>110.00000000000001</v>
      </c>
      <c r="M36" s="54">
        <v>23</v>
      </c>
      <c r="N36" s="55">
        <f t="shared" si="7"/>
        <v>114.99999999999999</v>
      </c>
      <c r="O36" s="321"/>
    </row>
    <row r="37" spans="2:15" ht="26.1" customHeight="1" thickBot="1">
      <c r="B37" s="1183"/>
      <c r="C37" s="1185"/>
      <c r="D37" s="308" t="s">
        <v>442</v>
      </c>
      <c r="E37" s="309">
        <v>201694</v>
      </c>
      <c r="F37" s="310">
        <v>100</v>
      </c>
      <c r="G37" s="309">
        <v>201694</v>
      </c>
      <c r="H37" s="149">
        <f t="shared" si="4"/>
        <v>100</v>
      </c>
      <c r="I37" s="309">
        <v>209474</v>
      </c>
      <c r="J37" s="149">
        <f t="shared" si="5"/>
        <v>103.85732842821302</v>
      </c>
      <c r="K37" s="309">
        <v>209474</v>
      </c>
      <c r="L37" s="149">
        <f t="shared" si="6"/>
        <v>103.85732842821302</v>
      </c>
      <c r="M37" s="309">
        <v>211834</v>
      </c>
      <c r="N37" s="149">
        <f t="shared" si="7"/>
        <v>105.0274177714756</v>
      </c>
      <c r="O37" s="311">
        <f>M37/$M$39*100</f>
        <v>6.1069965491493949</v>
      </c>
    </row>
    <row r="38" spans="2:15" ht="26.1" customHeight="1" thickTop="1">
      <c r="B38" s="322"/>
      <c r="C38" s="1178" t="s">
        <v>86</v>
      </c>
      <c r="D38" s="304" t="s">
        <v>423</v>
      </c>
      <c r="E38" s="49">
        <f>SUM(E26,E28,E30,E32,E34,E36)</f>
        <v>215</v>
      </c>
      <c r="F38" s="48">
        <v>100</v>
      </c>
      <c r="G38" s="49">
        <f>SUM(G26,G28,G30,G32,G34,G36)</f>
        <v>218</v>
      </c>
      <c r="H38" s="48">
        <f>G38/E38*100</f>
        <v>101.39534883720931</v>
      </c>
      <c r="I38" s="49">
        <f>SUM(I26,I28,I30,I32,I34,I36)</f>
        <v>225</v>
      </c>
      <c r="J38" s="48">
        <f>I38/E38*100</f>
        <v>104.65116279069768</v>
      </c>
      <c r="K38" s="49">
        <f>SUM(K26,K28,K30,K32,K34,K36)</f>
        <v>228</v>
      </c>
      <c r="L38" s="48">
        <f>K38/E38*100</f>
        <v>106.04651162790697</v>
      </c>
      <c r="M38" s="49">
        <f>SUM(M26,M28,M30,M32,M34,M36)</f>
        <v>233</v>
      </c>
      <c r="N38" s="48">
        <f>M38/E38*100</f>
        <v>108.37209302325581</v>
      </c>
      <c r="O38" s="313"/>
    </row>
    <row r="39" spans="2:15" ht="26.1" customHeight="1" thickBot="1">
      <c r="B39" s="323"/>
      <c r="C39" s="1179"/>
      <c r="D39" s="316" t="s">
        <v>85</v>
      </c>
      <c r="E39" s="56">
        <f>SUM(E27,E29,E31,E33,E35,E37)</f>
        <v>3037383</v>
      </c>
      <c r="F39" s="317">
        <v>100</v>
      </c>
      <c r="G39" s="56">
        <f>SUM(G27,G29,G31,G33,G35,G37)</f>
        <v>3131841</v>
      </c>
      <c r="H39" s="150">
        <f t="shared" si="4"/>
        <v>103.10984818180651</v>
      </c>
      <c r="I39" s="56">
        <f>SUM(I27,I29,I31,I33,I35,I37)</f>
        <v>3258268</v>
      </c>
      <c r="J39" s="150">
        <f t="shared" si="5"/>
        <v>107.27221427129867</v>
      </c>
      <c r="K39" s="56">
        <f>SUM(K27,K29,K31,K33,K35,K37)</f>
        <v>3398493</v>
      </c>
      <c r="L39" s="150">
        <f t="shared" si="6"/>
        <v>111.88885300273294</v>
      </c>
      <c r="M39" s="56">
        <f>SUM(M27,M29,M31,M33,M35,M37)</f>
        <v>3468710</v>
      </c>
      <c r="N39" s="150">
        <f t="shared" si="7"/>
        <v>114.20061283018967</v>
      </c>
      <c r="O39" s="57">
        <f>O27+O29+O31+O33+O35+O37</f>
        <v>100</v>
      </c>
    </row>
    <row r="40" spans="2:15" s="271" customFormat="1" ht="24.95" customHeight="1">
      <c r="B40" s="271" t="s">
        <v>656</v>
      </c>
      <c r="I40" s="272"/>
      <c r="J40" s="188"/>
      <c r="K40" s="272"/>
      <c r="L40" s="188"/>
    </row>
    <row r="41" spans="2:15" ht="27" customHeight="1">
      <c r="I41" s="273"/>
      <c r="K41" s="273"/>
    </row>
    <row r="42" spans="2:15" ht="16.5" customHeight="1">
      <c r="C42" s="1180"/>
      <c r="D42" s="275"/>
      <c r="E42" s="58"/>
      <c r="F42" s="59"/>
      <c r="G42" s="59"/>
      <c r="H42" s="59"/>
      <c r="I42" s="60"/>
      <c r="J42" s="61"/>
      <c r="K42" s="60"/>
      <c r="L42" s="61"/>
      <c r="M42" s="58"/>
      <c r="N42" s="59"/>
      <c r="O42" s="271"/>
    </row>
    <row r="43" spans="2:15" ht="18" customHeight="1">
      <c r="C43" s="1180"/>
      <c r="D43" s="324"/>
      <c r="E43" s="58"/>
      <c r="F43" s="325"/>
      <c r="G43" s="325"/>
      <c r="H43" s="325"/>
      <c r="I43" s="60"/>
      <c r="J43" s="326"/>
      <c r="K43" s="60"/>
      <c r="L43" s="326"/>
      <c r="M43" s="58"/>
      <c r="N43" s="325"/>
      <c r="O43" s="327"/>
    </row>
    <row r="44" spans="2:15" ht="18" customHeight="1">
      <c r="C44" s="271"/>
      <c r="D44" s="324"/>
      <c r="E44" s="62"/>
      <c r="F44" s="62"/>
      <c r="G44" s="325"/>
      <c r="H44" s="325"/>
      <c r="I44" s="63"/>
      <c r="J44" s="64"/>
      <c r="K44" s="63"/>
      <c r="L44" s="64"/>
      <c r="M44" s="62"/>
      <c r="N44" s="325"/>
      <c r="O44" s="327"/>
    </row>
  </sheetData>
  <mergeCells count="15">
    <mergeCell ref="B8:B22"/>
    <mergeCell ref="E3:E4"/>
    <mergeCell ref="G3:G4"/>
    <mergeCell ref="I3:I4"/>
    <mergeCell ref="K3:K4"/>
    <mergeCell ref="M3:M4"/>
    <mergeCell ref="C38:C39"/>
    <mergeCell ref="C42:C43"/>
    <mergeCell ref="C26:C27"/>
    <mergeCell ref="B28:B37"/>
    <mergeCell ref="C28:C29"/>
    <mergeCell ref="C30:C31"/>
    <mergeCell ref="C32:C33"/>
    <mergeCell ref="C34:C35"/>
    <mergeCell ref="C36:C37"/>
  </mergeCells>
  <phoneticPr fontId="7"/>
  <pageMargins left="0.59055118110236227" right="0.47244094488188981" top="0.78740157480314965" bottom="0.59055118110236227" header="0.51181102362204722" footer="0.51181102362204722"/>
  <pageSetup paperSize="9" scale="7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02D7-8025-401C-90F0-F0CA3BA2E31C}">
  <sheetPr>
    <tabColor rgb="FFFF99FF"/>
  </sheetPr>
  <dimension ref="B3:M113"/>
  <sheetViews>
    <sheetView view="pageBreakPreview" topLeftCell="A15" zoomScale="110" zoomScaleNormal="100" zoomScaleSheetLayoutView="110" workbookViewId="0">
      <selection activeCell="B3" sqref="B3"/>
    </sheetView>
  </sheetViews>
  <sheetFormatPr defaultRowHeight="13.5"/>
  <cols>
    <col min="1" max="1" width="1.125" style="273" customWidth="1"/>
    <col min="2" max="2" width="1.75" style="273" customWidth="1"/>
    <col min="3" max="9" width="9" style="273"/>
    <col min="10" max="10" width="9.5" style="273" bestFit="1" customWidth="1"/>
    <col min="11" max="11" width="9" style="273"/>
    <col min="12" max="12" width="8.875" style="273" customWidth="1"/>
    <col min="13" max="13" width="8.375" style="273" customWidth="1"/>
    <col min="14" max="256" width="9" style="273"/>
    <col min="257" max="257" width="1.125" style="273" customWidth="1"/>
    <col min="258" max="258" width="1.75" style="273" customWidth="1"/>
    <col min="259" max="265" width="9" style="273"/>
    <col min="266" max="266" width="9.5" style="273" bestFit="1" customWidth="1"/>
    <col min="267" max="267" width="9" style="273"/>
    <col min="268" max="268" width="8.875" style="273" customWidth="1"/>
    <col min="269" max="269" width="8.375" style="273" customWidth="1"/>
    <col min="270" max="512" width="9" style="273"/>
    <col min="513" max="513" width="1.125" style="273" customWidth="1"/>
    <col min="514" max="514" width="1.75" style="273" customWidth="1"/>
    <col min="515" max="521" width="9" style="273"/>
    <col min="522" max="522" width="9.5" style="273" bestFit="1" customWidth="1"/>
    <col min="523" max="523" width="9" style="273"/>
    <col min="524" max="524" width="8.875" style="273" customWidth="1"/>
    <col min="525" max="525" width="8.375" style="273" customWidth="1"/>
    <col min="526" max="768" width="9" style="273"/>
    <col min="769" max="769" width="1.125" style="273" customWidth="1"/>
    <col min="770" max="770" width="1.75" style="273" customWidth="1"/>
    <col min="771" max="777" width="9" style="273"/>
    <col min="778" max="778" width="9.5" style="273" bestFit="1" customWidth="1"/>
    <col min="779" max="779" width="9" style="273"/>
    <col min="780" max="780" width="8.875" style="273" customWidth="1"/>
    <col min="781" max="781" width="8.375" style="273" customWidth="1"/>
    <col min="782" max="1024" width="9" style="273"/>
    <col min="1025" max="1025" width="1.125" style="273" customWidth="1"/>
    <col min="1026" max="1026" width="1.75" style="273" customWidth="1"/>
    <col min="1027" max="1033" width="9" style="273"/>
    <col min="1034" max="1034" width="9.5" style="273" bestFit="1" customWidth="1"/>
    <col min="1035" max="1035" width="9" style="273"/>
    <col min="1036" max="1036" width="8.875" style="273" customWidth="1"/>
    <col min="1037" max="1037" width="8.375" style="273" customWidth="1"/>
    <col min="1038" max="1280" width="9" style="273"/>
    <col min="1281" max="1281" width="1.125" style="273" customWidth="1"/>
    <col min="1282" max="1282" width="1.75" style="273" customWidth="1"/>
    <col min="1283" max="1289" width="9" style="273"/>
    <col min="1290" max="1290" width="9.5" style="273" bestFit="1" customWidth="1"/>
    <col min="1291" max="1291" width="9" style="273"/>
    <col min="1292" max="1292" width="8.875" style="273" customWidth="1"/>
    <col min="1293" max="1293" width="8.375" style="273" customWidth="1"/>
    <col min="1294" max="1536" width="9" style="273"/>
    <col min="1537" max="1537" width="1.125" style="273" customWidth="1"/>
    <col min="1538" max="1538" width="1.75" style="273" customWidth="1"/>
    <col min="1539" max="1545" width="9" style="273"/>
    <col min="1546" max="1546" width="9.5" style="273" bestFit="1" customWidth="1"/>
    <col min="1547" max="1547" width="9" style="273"/>
    <col min="1548" max="1548" width="8.875" style="273" customWidth="1"/>
    <col min="1549" max="1549" width="8.375" style="273" customWidth="1"/>
    <col min="1550" max="1792" width="9" style="273"/>
    <col min="1793" max="1793" width="1.125" style="273" customWidth="1"/>
    <col min="1794" max="1794" width="1.75" style="273" customWidth="1"/>
    <col min="1795" max="1801" width="9" style="273"/>
    <col min="1802" max="1802" width="9.5" style="273" bestFit="1" customWidth="1"/>
    <col min="1803" max="1803" width="9" style="273"/>
    <col min="1804" max="1804" width="8.875" style="273" customWidth="1"/>
    <col min="1805" max="1805" width="8.375" style="273" customWidth="1"/>
    <col min="1806" max="2048" width="9" style="273"/>
    <col min="2049" max="2049" width="1.125" style="273" customWidth="1"/>
    <col min="2050" max="2050" width="1.75" style="273" customWidth="1"/>
    <col min="2051" max="2057" width="9" style="273"/>
    <col min="2058" max="2058" width="9.5" style="273" bestFit="1" customWidth="1"/>
    <col min="2059" max="2059" width="9" style="273"/>
    <col min="2060" max="2060" width="8.875" style="273" customWidth="1"/>
    <col min="2061" max="2061" width="8.375" style="273" customWidth="1"/>
    <col min="2062" max="2304" width="9" style="273"/>
    <col min="2305" max="2305" width="1.125" style="273" customWidth="1"/>
    <col min="2306" max="2306" width="1.75" style="273" customWidth="1"/>
    <col min="2307" max="2313" width="9" style="273"/>
    <col min="2314" max="2314" width="9.5" style="273" bestFit="1" customWidth="1"/>
    <col min="2315" max="2315" width="9" style="273"/>
    <col min="2316" max="2316" width="8.875" style="273" customWidth="1"/>
    <col min="2317" max="2317" width="8.375" style="273" customWidth="1"/>
    <col min="2318" max="2560" width="9" style="273"/>
    <col min="2561" max="2561" width="1.125" style="273" customWidth="1"/>
    <col min="2562" max="2562" width="1.75" style="273" customWidth="1"/>
    <col min="2563" max="2569" width="9" style="273"/>
    <col min="2570" max="2570" width="9.5" style="273" bestFit="1" customWidth="1"/>
    <col min="2571" max="2571" width="9" style="273"/>
    <col min="2572" max="2572" width="8.875" style="273" customWidth="1"/>
    <col min="2573" max="2573" width="8.375" style="273" customWidth="1"/>
    <col min="2574" max="2816" width="9" style="273"/>
    <col min="2817" max="2817" width="1.125" style="273" customWidth="1"/>
    <col min="2818" max="2818" width="1.75" style="273" customWidth="1"/>
    <col min="2819" max="2825" width="9" style="273"/>
    <col min="2826" max="2826" width="9.5" style="273" bestFit="1" customWidth="1"/>
    <col min="2827" max="2827" width="9" style="273"/>
    <col min="2828" max="2828" width="8.875" style="273" customWidth="1"/>
    <col min="2829" max="2829" width="8.375" style="273" customWidth="1"/>
    <col min="2830" max="3072" width="9" style="273"/>
    <col min="3073" max="3073" width="1.125" style="273" customWidth="1"/>
    <col min="3074" max="3074" width="1.75" style="273" customWidth="1"/>
    <col min="3075" max="3081" width="9" style="273"/>
    <col min="3082" max="3082" width="9.5" style="273" bestFit="1" customWidth="1"/>
    <col min="3083" max="3083" width="9" style="273"/>
    <col min="3084" max="3084" width="8.875" style="273" customWidth="1"/>
    <col min="3085" max="3085" width="8.375" style="273" customWidth="1"/>
    <col min="3086" max="3328" width="9" style="273"/>
    <col min="3329" max="3329" width="1.125" style="273" customWidth="1"/>
    <col min="3330" max="3330" width="1.75" style="273" customWidth="1"/>
    <col min="3331" max="3337" width="9" style="273"/>
    <col min="3338" max="3338" width="9.5" style="273" bestFit="1" customWidth="1"/>
    <col min="3339" max="3339" width="9" style="273"/>
    <col min="3340" max="3340" width="8.875" style="273" customWidth="1"/>
    <col min="3341" max="3341" width="8.375" style="273" customWidth="1"/>
    <col min="3342" max="3584" width="9" style="273"/>
    <col min="3585" max="3585" width="1.125" style="273" customWidth="1"/>
    <col min="3586" max="3586" width="1.75" style="273" customWidth="1"/>
    <col min="3587" max="3593" width="9" style="273"/>
    <col min="3594" max="3594" width="9.5" style="273" bestFit="1" customWidth="1"/>
    <col min="3595" max="3595" width="9" style="273"/>
    <col min="3596" max="3596" width="8.875" style="273" customWidth="1"/>
    <col min="3597" max="3597" width="8.375" style="273" customWidth="1"/>
    <col min="3598" max="3840" width="9" style="273"/>
    <col min="3841" max="3841" width="1.125" style="273" customWidth="1"/>
    <col min="3842" max="3842" width="1.75" style="273" customWidth="1"/>
    <col min="3843" max="3849" width="9" style="273"/>
    <col min="3850" max="3850" width="9.5" style="273" bestFit="1" customWidth="1"/>
    <col min="3851" max="3851" width="9" style="273"/>
    <col min="3852" max="3852" width="8.875" style="273" customWidth="1"/>
    <col min="3853" max="3853" width="8.375" style="273" customWidth="1"/>
    <col min="3854" max="4096" width="9" style="273"/>
    <col min="4097" max="4097" width="1.125" style="273" customWidth="1"/>
    <col min="4098" max="4098" width="1.75" style="273" customWidth="1"/>
    <col min="4099" max="4105" width="9" style="273"/>
    <col min="4106" max="4106" width="9.5" style="273" bestFit="1" customWidth="1"/>
    <col min="4107" max="4107" width="9" style="273"/>
    <col min="4108" max="4108" width="8.875" style="273" customWidth="1"/>
    <col min="4109" max="4109" width="8.375" style="273" customWidth="1"/>
    <col min="4110" max="4352" width="9" style="273"/>
    <col min="4353" max="4353" width="1.125" style="273" customWidth="1"/>
    <col min="4354" max="4354" width="1.75" style="273" customWidth="1"/>
    <col min="4355" max="4361" width="9" style="273"/>
    <col min="4362" max="4362" width="9.5" style="273" bestFit="1" customWidth="1"/>
    <col min="4363" max="4363" width="9" style="273"/>
    <col min="4364" max="4364" width="8.875" style="273" customWidth="1"/>
    <col min="4365" max="4365" width="8.375" style="273" customWidth="1"/>
    <col min="4366" max="4608" width="9" style="273"/>
    <col min="4609" max="4609" width="1.125" style="273" customWidth="1"/>
    <col min="4610" max="4610" width="1.75" style="273" customWidth="1"/>
    <col min="4611" max="4617" width="9" style="273"/>
    <col min="4618" max="4618" width="9.5" style="273" bestFit="1" customWidth="1"/>
    <col min="4619" max="4619" width="9" style="273"/>
    <col min="4620" max="4620" width="8.875" style="273" customWidth="1"/>
    <col min="4621" max="4621" width="8.375" style="273" customWidth="1"/>
    <col min="4622" max="4864" width="9" style="273"/>
    <col min="4865" max="4865" width="1.125" style="273" customWidth="1"/>
    <col min="4866" max="4866" width="1.75" style="273" customWidth="1"/>
    <col min="4867" max="4873" width="9" style="273"/>
    <col min="4874" max="4874" width="9.5" style="273" bestFit="1" customWidth="1"/>
    <col min="4875" max="4875" width="9" style="273"/>
    <col min="4876" max="4876" width="8.875" style="273" customWidth="1"/>
    <col min="4877" max="4877" width="8.375" style="273" customWidth="1"/>
    <col min="4878" max="5120" width="9" style="273"/>
    <col min="5121" max="5121" width="1.125" style="273" customWidth="1"/>
    <col min="5122" max="5122" width="1.75" style="273" customWidth="1"/>
    <col min="5123" max="5129" width="9" style="273"/>
    <col min="5130" max="5130" width="9.5" style="273" bestFit="1" customWidth="1"/>
    <col min="5131" max="5131" width="9" style="273"/>
    <col min="5132" max="5132" width="8.875" style="273" customWidth="1"/>
    <col min="5133" max="5133" width="8.375" style="273" customWidth="1"/>
    <col min="5134" max="5376" width="9" style="273"/>
    <col min="5377" max="5377" width="1.125" style="273" customWidth="1"/>
    <col min="5378" max="5378" width="1.75" style="273" customWidth="1"/>
    <col min="5379" max="5385" width="9" style="273"/>
    <col min="5386" max="5386" width="9.5" style="273" bestFit="1" customWidth="1"/>
    <col min="5387" max="5387" width="9" style="273"/>
    <col min="5388" max="5388" width="8.875" style="273" customWidth="1"/>
    <col min="5389" max="5389" width="8.375" style="273" customWidth="1"/>
    <col min="5390" max="5632" width="9" style="273"/>
    <col min="5633" max="5633" width="1.125" style="273" customWidth="1"/>
    <col min="5634" max="5634" width="1.75" style="273" customWidth="1"/>
    <col min="5635" max="5641" width="9" style="273"/>
    <col min="5642" max="5642" width="9.5" style="273" bestFit="1" customWidth="1"/>
    <col min="5643" max="5643" width="9" style="273"/>
    <col min="5644" max="5644" width="8.875" style="273" customWidth="1"/>
    <col min="5645" max="5645" width="8.375" style="273" customWidth="1"/>
    <col min="5646" max="5888" width="9" style="273"/>
    <col min="5889" max="5889" width="1.125" style="273" customWidth="1"/>
    <col min="5890" max="5890" width="1.75" style="273" customWidth="1"/>
    <col min="5891" max="5897" width="9" style="273"/>
    <col min="5898" max="5898" width="9.5" style="273" bestFit="1" customWidth="1"/>
    <col min="5899" max="5899" width="9" style="273"/>
    <col min="5900" max="5900" width="8.875" style="273" customWidth="1"/>
    <col min="5901" max="5901" width="8.375" style="273" customWidth="1"/>
    <col min="5902" max="6144" width="9" style="273"/>
    <col min="6145" max="6145" width="1.125" style="273" customWidth="1"/>
    <col min="6146" max="6146" width="1.75" style="273" customWidth="1"/>
    <col min="6147" max="6153" width="9" style="273"/>
    <col min="6154" max="6154" width="9.5" style="273" bestFit="1" customWidth="1"/>
    <col min="6155" max="6155" width="9" style="273"/>
    <col min="6156" max="6156" width="8.875" style="273" customWidth="1"/>
    <col min="6157" max="6157" width="8.375" style="273" customWidth="1"/>
    <col min="6158" max="6400" width="9" style="273"/>
    <col min="6401" max="6401" width="1.125" style="273" customWidth="1"/>
    <col min="6402" max="6402" width="1.75" style="273" customWidth="1"/>
    <col min="6403" max="6409" width="9" style="273"/>
    <col min="6410" max="6410" width="9.5" style="273" bestFit="1" customWidth="1"/>
    <col min="6411" max="6411" width="9" style="273"/>
    <col min="6412" max="6412" width="8.875" style="273" customWidth="1"/>
    <col min="6413" max="6413" width="8.375" style="273" customWidth="1"/>
    <col min="6414" max="6656" width="9" style="273"/>
    <col min="6657" max="6657" width="1.125" style="273" customWidth="1"/>
    <col min="6658" max="6658" width="1.75" style="273" customWidth="1"/>
    <col min="6659" max="6665" width="9" style="273"/>
    <col min="6666" max="6666" width="9.5" style="273" bestFit="1" customWidth="1"/>
    <col min="6667" max="6667" width="9" style="273"/>
    <col min="6668" max="6668" width="8.875" style="273" customWidth="1"/>
    <col min="6669" max="6669" width="8.375" style="273" customWidth="1"/>
    <col min="6670" max="6912" width="9" style="273"/>
    <col min="6913" max="6913" width="1.125" style="273" customWidth="1"/>
    <col min="6914" max="6914" width="1.75" style="273" customWidth="1"/>
    <col min="6915" max="6921" width="9" style="273"/>
    <col min="6922" max="6922" width="9.5" style="273" bestFit="1" customWidth="1"/>
    <col min="6923" max="6923" width="9" style="273"/>
    <col min="6924" max="6924" width="8.875" style="273" customWidth="1"/>
    <col min="6925" max="6925" width="8.375" style="273" customWidth="1"/>
    <col min="6926" max="7168" width="9" style="273"/>
    <col min="7169" max="7169" width="1.125" style="273" customWidth="1"/>
    <col min="7170" max="7170" width="1.75" style="273" customWidth="1"/>
    <col min="7171" max="7177" width="9" style="273"/>
    <col min="7178" max="7178" width="9.5" style="273" bestFit="1" customWidth="1"/>
    <col min="7179" max="7179" width="9" style="273"/>
    <col min="7180" max="7180" width="8.875" style="273" customWidth="1"/>
    <col min="7181" max="7181" width="8.375" style="273" customWidth="1"/>
    <col min="7182" max="7424" width="9" style="273"/>
    <col min="7425" max="7425" width="1.125" style="273" customWidth="1"/>
    <col min="7426" max="7426" width="1.75" style="273" customWidth="1"/>
    <col min="7427" max="7433" width="9" style="273"/>
    <col min="7434" max="7434" width="9.5" style="273" bestFit="1" customWidth="1"/>
    <col min="7435" max="7435" width="9" style="273"/>
    <col min="7436" max="7436" width="8.875" style="273" customWidth="1"/>
    <col min="7437" max="7437" width="8.375" style="273" customWidth="1"/>
    <col min="7438" max="7680" width="9" style="273"/>
    <col min="7681" max="7681" width="1.125" style="273" customWidth="1"/>
    <col min="7682" max="7682" width="1.75" style="273" customWidth="1"/>
    <col min="7683" max="7689" width="9" style="273"/>
    <col min="7690" max="7690" width="9.5" style="273" bestFit="1" customWidth="1"/>
    <col min="7691" max="7691" width="9" style="273"/>
    <col min="7692" max="7692" width="8.875" style="273" customWidth="1"/>
    <col min="7693" max="7693" width="8.375" style="273" customWidth="1"/>
    <col min="7694" max="7936" width="9" style="273"/>
    <col min="7937" max="7937" width="1.125" style="273" customWidth="1"/>
    <col min="7938" max="7938" width="1.75" style="273" customWidth="1"/>
    <col min="7939" max="7945" width="9" style="273"/>
    <col min="7946" max="7946" width="9.5" style="273" bestFit="1" customWidth="1"/>
    <col min="7947" max="7947" width="9" style="273"/>
    <col min="7948" max="7948" width="8.875" style="273" customWidth="1"/>
    <col min="7949" max="7949" width="8.375" style="273" customWidth="1"/>
    <col min="7950" max="8192" width="9" style="273"/>
    <col min="8193" max="8193" width="1.125" style="273" customWidth="1"/>
    <col min="8194" max="8194" width="1.75" style="273" customWidth="1"/>
    <col min="8195" max="8201" width="9" style="273"/>
    <col min="8202" max="8202" width="9.5" style="273" bestFit="1" customWidth="1"/>
    <col min="8203" max="8203" width="9" style="273"/>
    <col min="8204" max="8204" width="8.875" style="273" customWidth="1"/>
    <col min="8205" max="8205" width="8.375" style="273" customWidth="1"/>
    <col min="8206" max="8448" width="9" style="273"/>
    <col min="8449" max="8449" width="1.125" style="273" customWidth="1"/>
    <col min="8450" max="8450" width="1.75" style="273" customWidth="1"/>
    <col min="8451" max="8457" width="9" style="273"/>
    <col min="8458" max="8458" width="9.5" style="273" bestFit="1" customWidth="1"/>
    <col min="8459" max="8459" width="9" style="273"/>
    <col min="8460" max="8460" width="8.875" style="273" customWidth="1"/>
    <col min="8461" max="8461" width="8.375" style="273" customWidth="1"/>
    <col min="8462" max="8704" width="9" style="273"/>
    <col min="8705" max="8705" width="1.125" style="273" customWidth="1"/>
    <col min="8706" max="8706" width="1.75" style="273" customWidth="1"/>
    <col min="8707" max="8713" width="9" style="273"/>
    <col min="8714" max="8714" width="9.5" style="273" bestFit="1" customWidth="1"/>
    <col min="8715" max="8715" width="9" style="273"/>
    <col min="8716" max="8716" width="8.875" style="273" customWidth="1"/>
    <col min="8717" max="8717" width="8.375" style="273" customWidth="1"/>
    <col min="8718" max="8960" width="9" style="273"/>
    <col min="8961" max="8961" width="1.125" style="273" customWidth="1"/>
    <col min="8962" max="8962" width="1.75" style="273" customWidth="1"/>
    <col min="8963" max="8969" width="9" style="273"/>
    <col min="8970" max="8970" width="9.5" style="273" bestFit="1" customWidth="1"/>
    <col min="8971" max="8971" width="9" style="273"/>
    <col min="8972" max="8972" width="8.875" style="273" customWidth="1"/>
    <col min="8973" max="8973" width="8.375" style="273" customWidth="1"/>
    <col min="8974" max="9216" width="9" style="273"/>
    <col min="9217" max="9217" width="1.125" style="273" customWidth="1"/>
    <col min="9218" max="9218" width="1.75" style="273" customWidth="1"/>
    <col min="9219" max="9225" width="9" style="273"/>
    <col min="9226" max="9226" width="9.5" style="273" bestFit="1" customWidth="1"/>
    <col min="9227" max="9227" width="9" style="273"/>
    <col min="9228" max="9228" width="8.875" style="273" customWidth="1"/>
    <col min="9229" max="9229" width="8.375" style="273" customWidth="1"/>
    <col min="9230" max="9472" width="9" style="273"/>
    <col min="9473" max="9473" width="1.125" style="273" customWidth="1"/>
    <col min="9474" max="9474" width="1.75" style="273" customWidth="1"/>
    <col min="9475" max="9481" width="9" style="273"/>
    <col min="9482" max="9482" width="9.5" style="273" bestFit="1" customWidth="1"/>
    <col min="9483" max="9483" width="9" style="273"/>
    <col min="9484" max="9484" width="8.875" style="273" customWidth="1"/>
    <col min="9485" max="9485" width="8.375" style="273" customWidth="1"/>
    <col min="9486" max="9728" width="9" style="273"/>
    <col min="9729" max="9729" width="1.125" style="273" customWidth="1"/>
    <col min="9730" max="9730" width="1.75" style="273" customWidth="1"/>
    <col min="9731" max="9737" width="9" style="273"/>
    <col min="9738" max="9738" width="9.5" style="273" bestFit="1" customWidth="1"/>
    <col min="9739" max="9739" width="9" style="273"/>
    <col min="9740" max="9740" width="8.875" style="273" customWidth="1"/>
    <col min="9741" max="9741" width="8.375" style="273" customWidth="1"/>
    <col min="9742" max="9984" width="9" style="273"/>
    <col min="9985" max="9985" width="1.125" style="273" customWidth="1"/>
    <col min="9986" max="9986" width="1.75" style="273" customWidth="1"/>
    <col min="9987" max="9993" width="9" style="273"/>
    <col min="9994" max="9994" width="9.5" style="273" bestFit="1" customWidth="1"/>
    <col min="9995" max="9995" width="9" style="273"/>
    <col min="9996" max="9996" width="8.875" style="273" customWidth="1"/>
    <col min="9997" max="9997" width="8.375" style="273" customWidth="1"/>
    <col min="9998" max="10240" width="9" style="273"/>
    <col min="10241" max="10241" width="1.125" style="273" customWidth="1"/>
    <col min="10242" max="10242" width="1.75" style="273" customWidth="1"/>
    <col min="10243" max="10249" width="9" style="273"/>
    <col min="10250" max="10250" width="9.5" style="273" bestFit="1" customWidth="1"/>
    <col min="10251" max="10251" width="9" style="273"/>
    <col min="10252" max="10252" width="8.875" style="273" customWidth="1"/>
    <col min="10253" max="10253" width="8.375" style="273" customWidth="1"/>
    <col min="10254" max="10496" width="9" style="273"/>
    <col min="10497" max="10497" width="1.125" style="273" customWidth="1"/>
    <col min="10498" max="10498" width="1.75" style="273" customWidth="1"/>
    <col min="10499" max="10505" width="9" style="273"/>
    <col min="10506" max="10506" width="9.5" style="273" bestFit="1" customWidth="1"/>
    <col min="10507" max="10507" width="9" style="273"/>
    <col min="10508" max="10508" width="8.875" style="273" customWidth="1"/>
    <col min="10509" max="10509" width="8.375" style="273" customWidth="1"/>
    <col min="10510" max="10752" width="9" style="273"/>
    <col min="10753" max="10753" width="1.125" style="273" customWidth="1"/>
    <col min="10754" max="10754" width="1.75" style="273" customWidth="1"/>
    <col min="10755" max="10761" width="9" style="273"/>
    <col min="10762" max="10762" width="9.5" style="273" bestFit="1" customWidth="1"/>
    <col min="10763" max="10763" width="9" style="273"/>
    <col min="10764" max="10764" width="8.875" style="273" customWidth="1"/>
    <col min="10765" max="10765" width="8.375" style="273" customWidth="1"/>
    <col min="10766" max="11008" width="9" style="273"/>
    <col min="11009" max="11009" width="1.125" style="273" customWidth="1"/>
    <col min="11010" max="11010" width="1.75" style="273" customWidth="1"/>
    <col min="11011" max="11017" width="9" style="273"/>
    <col min="11018" max="11018" width="9.5" style="273" bestFit="1" customWidth="1"/>
    <col min="11019" max="11019" width="9" style="273"/>
    <col min="11020" max="11020" width="8.875" style="273" customWidth="1"/>
    <col min="11021" max="11021" width="8.375" style="273" customWidth="1"/>
    <col min="11022" max="11264" width="9" style="273"/>
    <col min="11265" max="11265" width="1.125" style="273" customWidth="1"/>
    <col min="11266" max="11266" width="1.75" style="273" customWidth="1"/>
    <col min="11267" max="11273" width="9" style="273"/>
    <col min="11274" max="11274" width="9.5" style="273" bestFit="1" customWidth="1"/>
    <col min="11275" max="11275" width="9" style="273"/>
    <col min="11276" max="11276" width="8.875" style="273" customWidth="1"/>
    <col min="11277" max="11277" width="8.375" style="273" customWidth="1"/>
    <col min="11278" max="11520" width="9" style="273"/>
    <col min="11521" max="11521" width="1.125" style="273" customWidth="1"/>
    <col min="11522" max="11522" width="1.75" style="273" customWidth="1"/>
    <col min="11523" max="11529" width="9" style="273"/>
    <col min="11530" max="11530" width="9.5" style="273" bestFit="1" customWidth="1"/>
    <col min="11531" max="11531" width="9" style="273"/>
    <col min="11532" max="11532" width="8.875" style="273" customWidth="1"/>
    <col min="11533" max="11533" width="8.375" style="273" customWidth="1"/>
    <col min="11534" max="11776" width="9" style="273"/>
    <col min="11777" max="11777" width="1.125" style="273" customWidth="1"/>
    <col min="11778" max="11778" width="1.75" style="273" customWidth="1"/>
    <col min="11779" max="11785" width="9" style="273"/>
    <col min="11786" max="11786" width="9.5" style="273" bestFit="1" customWidth="1"/>
    <col min="11787" max="11787" width="9" style="273"/>
    <col min="11788" max="11788" width="8.875" style="273" customWidth="1"/>
    <col min="11789" max="11789" width="8.375" style="273" customWidth="1"/>
    <col min="11790" max="12032" width="9" style="273"/>
    <col min="12033" max="12033" width="1.125" style="273" customWidth="1"/>
    <col min="12034" max="12034" width="1.75" style="273" customWidth="1"/>
    <col min="12035" max="12041" width="9" style="273"/>
    <col min="12042" max="12042" width="9.5" style="273" bestFit="1" customWidth="1"/>
    <col min="12043" max="12043" width="9" style="273"/>
    <col min="12044" max="12044" width="8.875" style="273" customWidth="1"/>
    <col min="12045" max="12045" width="8.375" style="273" customWidth="1"/>
    <col min="12046" max="12288" width="9" style="273"/>
    <col min="12289" max="12289" width="1.125" style="273" customWidth="1"/>
    <col min="12290" max="12290" width="1.75" style="273" customWidth="1"/>
    <col min="12291" max="12297" width="9" style="273"/>
    <col min="12298" max="12298" width="9.5" style="273" bestFit="1" customWidth="1"/>
    <col min="12299" max="12299" width="9" style="273"/>
    <col min="12300" max="12300" width="8.875" style="273" customWidth="1"/>
    <col min="12301" max="12301" width="8.375" style="273" customWidth="1"/>
    <col min="12302" max="12544" width="9" style="273"/>
    <col min="12545" max="12545" width="1.125" style="273" customWidth="1"/>
    <col min="12546" max="12546" width="1.75" style="273" customWidth="1"/>
    <col min="12547" max="12553" width="9" style="273"/>
    <col min="12554" max="12554" width="9.5" style="273" bestFit="1" customWidth="1"/>
    <col min="12555" max="12555" width="9" style="273"/>
    <col min="12556" max="12556" width="8.875" style="273" customWidth="1"/>
    <col min="12557" max="12557" width="8.375" style="273" customWidth="1"/>
    <col min="12558" max="12800" width="9" style="273"/>
    <col min="12801" max="12801" width="1.125" style="273" customWidth="1"/>
    <col min="12802" max="12802" width="1.75" style="273" customWidth="1"/>
    <col min="12803" max="12809" width="9" style="273"/>
    <col min="12810" max="12810" width="9.5" style="273" bestFit="1" customWidth="1"/>
    <col min="12811" max="12811" width="9" style="273"/>
    <col min="12812" max="12812" width="8.875" style="273" customWidth="1"/>
    <col min="12813" max="12813" width="8.375" style="273" customWidth="1"/>
    <col min="12814" max="13056" width="9" style="273"/>
    <col min="13057" max="13057" width="1.125" style="273" customWidth="1"/>
    <col min="13058" max="13058" width="1.75" style="273" customWidth="1"/>
    <col min="13059" max="13065" width="9" style="273"/>
    <col min="13066" max="13066" width="9.5" style="273" bestFit="1" customWidth="1"/>
    <col min="13067" max="13067" width="9" style="273"/>
    <col min="13068" max="13068" width="8.875" style="273" customWidth="1"/>
    <col min="13069" max="13069" width="8.375" style="273" customWidth="1"/>
    <col min="13070" max="13312" width="9" style="273"/>
    <col min="13313" max="13313" width="1.125" style="273" customWidth="1"/>
    <col min="13314" max="13314" width="1.75" style="273" customWidth="1"/>
    <col min="13315" max="13321" width="9" style="273"/>
    <col min="13322" max="13322" width="9.5" style="273" bestFit="1" customWidth="1"/>
    <col min="13323" max="13323" width="9" style="273"/>
    <col min="13324" max="13324" width="8.875" style="273" customWidth="1"/>
    <col min="13325" max="13325" width="8.375" style="273" customWidth="1"/>
    <col min="13326" max="13568" width="9" style="273"/>
    <col min="13569" max="13569" width="1.125" style="273" customWidth="1"/>
    <col min="13570" max="13570" width="1.75" style="273" customWidth="1"/>
    <col min="13571" max="13577" width="9" style="273"/>
    <col min="13578" max="13578" width="9.5" style="273" bestFit="1" customWidth="1"/>
    <col min="13579" max="13579" width="9" style="273"/>
    <col min="13580" max="13580" width="8.875" style="273" customWidth="1"/>
    <col min="13581" max="13581" width="8.375" style="273" customWidth="1"/>
    <col min="13582" max="13824" width="9" style="273"/>
    <col min="13825" max="13825" width="1.125" style="273" customWidth="1"/>
    <col min="13826" max="13826" width="1.75" style="273" customWidth="1"/>
    <col min="13827" max="13833" width="9" style="273"/>
    <col min="13834" max="13834" width="9.5" style="273" bestFit="1" customWidth="1"/>
    <col min="13835" max="13835" width="9" style="273"/>
    <col min="13836" max="13836" width="8.875" style="273" customWidth="1"/>
    <col min="13837" max="13837" width="8.375" style="273" customWidth="1"/>
    <col min="13838" max="14080" width="9" style="273"/>
    <col min="14081" max="14081" width="1.125" style="273" customWidth="1"/>
    <col min="14082" max="14082" width="1.75" style="273" customWidth="1"/>
    <col min="14083" max="14089" width="9" style="273"/>
    <col min="14090" max="14090" width="9.5" style="273" bestFit="1" customWidth="1"/>
    <col min="14091" max="14091" width="9" style="273"/>
    <col min="14092" max="14092" width="8.875" style="273" customWidth="1"/>
    <col min="14093" max="14093" width="8.375" style="273" customWidth="1"/>
    <col min="14094" max="14336" width="9" style="273"/>
    <col min="14337" max="14337" width="1.125" style="273" customWidth="1"/>
    <col min="14338" max="14338" width="1.75" style="273" customWidth="1"/>
    <col min="14339" max="14345" width="9" style="273"/>
    <col min="14346" max="14346" width="9.5" style="273" bestFit="1" customWidth="1"/>
    <col min="14347" max="14347" width="9" style="273"/>
    <col min="14348" max="14348" width="8.875" style="273" customWidth="1"/>
    <col min="14349" max="14349" width="8.375" style="273" customWidth="1"/>
    <col min="14350" max="14592" width="9" style="273"/>
    <col min="14593" max="14593" width="1.125" style="273" customWidth="1"/>
    <col min="14594" max="14594" width="1.75" style="273" customWidth="1"/>
    <col min="14595" max="14601" width="9" style="273"/>
    <col min="14602" max="14602" width="9.5" style="273" bestFit="1" customWidth="1"/>
    <col min="14603" max="14603" width="9" style="273"/>
    <col min="14604" max="14604" width="8.875" style="273" customWidth="1"/>
    <col min="14605" max="14605" width="8.375" style="273" customWidth="1"/>
    <col min="14606" max="14848" width="9" style="273"/>
    <col min="14849" max="14849" width="1.125" style="273" customWidth="1"/>
    <col min="14850" max="14850" width="1.75" style="273" customWidth="1"/>
    <col min="14851" max="14857" width="9" style="273"/>
    <col min="14858" max="14858" width="9.5" style="273" bestFit="1" customWidth="1"/>
    <col min="14859" max="14859" width="9" style="273"/>
    <col min="14860" max="14860" width="8.875" style="273" customWidth="1"/>
    <col min="14861" max="14861" width="8.375" style="273" customWidth="1"/>
    <col min="14862" max="15104" width="9" style="273"/>
    <col min="15105" max="15105" width="1.125" style="273" customWidth="1"/>
    <col min="15106" max="15106" width="1.75" style="273" customWidth="1"/>
    <col min="15107" max="15113" width="9" style="273"/>
    <col min="15114" max="15114" width="9.5" style="273" bestFit="1" customWidth="1"/>
    <col min="15115" max="15115" width="9" style="273"/>
    <col min="15116" max="15116" width="8.875" style="273" customWidth="1"/>
    <col min="15117" max="15117" width="8.375" style="273" customWidth="1"/>
    <col min="15118" max="15360" width="9" style="273"/>
    <col min="15361" max="15361" width="1.125" style="273" customWidth="1"/>
    <col min="15362" max="15362" width="1.75" style="273" customWidth="1"/>
    <col min="15363" max="15369" width="9" style="273"/>
    <col min="15370" max="15370" width="9.5" style="273" bestFit="1" customWidth="1"/>
    <col min="15371" max="15371" width="9" style="273"/>
    <col min="15372" max="15372" width="8.875" style="273" customWidth="1"/>
    <col min="15373" max="15373" width="8.375" style="273" customWidth="1"/>
    <col min="15374" max="15616" width="9" style="273"/>
    <col min="15617" max="15617" width="1.125" style="273" customWidth="1"/>
    <col min="15618" max="15618" width="1.75" style="273" customWidth="1"/>
    <col min="15619" max="15625" width="9" style="273"/>
    <col min="15626" max="15626" width="9.5" style="273" bestFit="1" customWidth="1"/>
    <col min="15627" max="15627" width="9" style="273"/>
    <col min="15628" max="15628" width="8.875" style="273" customWidth="1"/>
    <col min="15629" max="15629" width="8.375" style="273" customWidth="1"/>
    <col min="15630" max="15872" width="9" style="273"/>
    <col min="15873" max="15873" width="1.125" style="273" customWidth="1"/>
    <col min="15874" max="15874" width="1.75" style="273" customWidth="1"/>
    <col min="15875" max="15881" width="9" style="273"/>
    <col min="15882" max="15882" width="9.5" style="273" bestFit="1" customWidth="1"/>
    <col min="15883" max="15883" width="9" style="273"/>
    <col min="15884" max="15884" width="8.875" style="273" customWidth="1"/>
    <col min="15885" max="15885" width="8.375" style="273" customWidth="1"/>
    <col min="15886" max="16128" width="9" style="273"/>
    <col min="16129" max="16129" width="1.125" style="273" customWidth="1"/>
    <col min="16130" max="16130" width="1.75" style="273" customWidth="1"/>
    <col min="16131" max="16137" width="9" style="273"/>
    <col min="16138" max="16138" width="9.5" style="273" bestFit="1" customWidth="1"/>
    <col min="16139" max="16139" width="9" style="273"/>
    <col min="16140" max="16140" width="8.875" style="273" customWidth="1"/>
    <col min="16141" max="16141" width="8.375" style="273" customWidth="1"/>
    <col min="16142" max="16384" width="9" style="273"/>
  </cols>
  <sheetData>
    <row r="3" spans="2:3" ht="20.100000000000001" customHeight="1"/>
    <row r="4" spans="2:3" ht="20.100000000000001" customHeight="1">
      <c r="B4" s="332" t="s">
        <v>144</v>
      </c>
      <c r="C4" s="333"/>
    </row>
    <row r="36" ht="16.5" customHeight="1"/>
    <row r="58" spans="3:3">
      <c r="C58" s="273" t="s">
        <v>687</v>
      </c>
    </row>
    <row r="107" spans="3:13">
      <c r="D107" s="273">
        <v>27</v>
      </c>
      <c r="E107" s="273">
        <v>28</v>
      </c>
      <c r="F107" s="273">
        <v>29</v>
      </c>
      <c r="G107" s="273">
        <v>30</v>
      </c>
      <c r="H107" s="329" t="s">
        <v>657</v>
      </c>
      <c r="I107" s="329" t="s">
        <v>404</v>
      </c>
      <c r="J107" s="329" t="s">
        <v>539</v>
      </c>
      <c r="K107" s="329" t="s">
        <v>586</v>
      </c>
      <c r="L107" s="273" t="s">
        <v>658</v>
      </c>
      <c r="M107" s="329" t="s">
        <v>659</v>
      </c>
    </row>
    <row r="108" spans="3:13">
      <c r="C108" s="273" t="s">
        <v>134</v>
      </c>
      <c r="D108" s="273">
        <v>6125</v>
      </c>
      <c r="E108" s="273">
        <v>6996</v>
      </c>
      <c r="F108" s="273">
        <v>7519</v>
      </c>
      <c r="G108" s="273">
        <v>7570</v>
      </c>
      <c r="H108" s="273">
        <v>7533</v>
      </c>
      <c r="I108" s="273">
        <v>7184</v>
      </c>
      <c r="J108" s="330">
        <v>8137.9336620000004</v>
      </c>
      <c r="K108" s="330">
        <v>7869.0839999999998</v>
      </c>
      <c r="L108" s="330">
        <v>8038.2636819999998</v>
      </c>
      <c r="M108" s="331">
        <v>8817.3536935000011</v>
      </c>
    </row>
    <row r="109" spans="3:13">
      <c r="C109" s="273" t="s">
        <v>660</v>
      </c>
      <c r="D109" s="273">
        <v>499</v>
      </c>
      <c r="E109" s="273">
        <v>619</v>
      </c>
      <c r="F109" s="273">
        <v>1123</v>
      </c>
      <c r="G109" s="273">
        <v>1349</v>
      </c>
      <c r="H109" s="273">
        <v>566</v>
      </c>
      <c r="I109" s="273">
        <v>782</v>
      </c>
      <c r="J109" s="330">
        <v>1140.028</v>
      </c>
      <c r="K109" s="330">
        <v>766.82500000000005</v>
      </c>
      <c r="L109" s="330">
        <v>350.01499999999999</v>
      </c>
      <c r="M109" s="331">
        <v>647.29499999999996</v>
      </c>
    </row>
    <row r="110" spans="3:13">
      <c r="C110" s="273" t="s">
        <v>129</v>
      </c>
      <c r="D110" s="273">
        <v>1046</v>
      </c>
      <c r="E110" s="273">
        <v>2113</v>
      </c>
      <c r="F110" s="273">
        <v>2353</v>
      </c>
      <c r="G110" s="273">
        <v>2309</v>
      </c>
      <c r="H110" s="273">
        <v>2301</v>
      </c>
      <c r="I110" s="273">
        <v>2314</v>
      </c>
      <c r="J110" s="330">
        <v>1939.904307</v>
      </c>
      <c r="K110" s="330">
        <v>2103.7060000000001</v>
      </c>
      <c r="L110" s="330">
        <v>2158.3939249999999</v>
      </c>
      <c r="M110" s="331">
        <v>2081.1687859999997</v>
      </c>
    </row>
    <row r="111" spans="3:13">
      <c r="C111" s="273" t="s">
        <v>661</v>
      </c>
      <c r="D111" s="273">
        <v>553</v>
      </c>
      <c r="E111" s="273">
        <v>564</v>
      </c>
      <c r="F111" s="273">
        <v>1016</v>
      </c>
      <c r="G111" s="273">
        <v>652</v>
      </c>
      <c r="H111" s="273">
        <v>464</v>
      </c>
      <c r="I111" s="273">
        <v>417</v>
      </c>
      <c r="J111" s="330">
        <v>61.439021770000004</v>
      </c>
      <c r="K111" s="330">
        <v>275.88</v>
      </c>
      <c r="L111" s="330">
        <v>294.45735290900001</v>
      </c>
      <c r="M111" s="331">
        <v>162.57587654000002</v>
      </c>
    </row>
    <row r="112" spans="3:13">
      <c r="C112" s="273" t="s">
        <v>662</v>
      </c>
      <c r="D112" s="273">
        <v>0</v>
      </c>
      <c r="E112" s="273">
        <v>0</v>
      </c>
      <c r="F112" s="273">
        <v>0</v>
      </c>
      <c r="G112" s="273">
        <v>0</v>
      </c>
      <c r="H112" s="273">
        <v>0</v>
      </c>
      <c r="I112" s="273">
        <v>0</v>
      </c>
      <c r="J112" s="330">
        <v>0</v>
      </c>
      <c r="K112" s="330">
        <v>0</v>
      </c>
      <c r="L112" s="330">
        <v>0</v>
      </c>
      <c r="M112" s="331">
        <v>0</v>
      </c>
    </row>
    <row r="113" spans="3:13">
      <c r="C113" s="273" t="s">
        <v>663</v>
      </c>
      <c r="D113" s="273">
        <v>773</v>
      </c>
      <c r="E113" s="273">
        <v>1104</v>
      </c>
      <c r="F113" s="273">
        <v>1031</v>
      </c>
      <c r="G113" s="273">
        <v>1370</v>
      </c>
      <c r="H113" s="273">
        <v>1371</v>
      </c>
      <c r="I113" s="273">
        <v>1185</v>
      </c>
      <c r="J113" s="330">
        <v>1007.085286</v>
      </c>
      <c r="K113" s="330">
        <v>998.31500000000005</v>
      </c>
      <c r="L113" s="330">
        <v>1004.2922390999998</v>
      </c>
      <c r="M113" s="331">
        <v>920.20145500000024</v>
      </c>
    </row>
  </sheetData>
  <phoneticPr fontId="7"/>
  <printOptions horizontalCentered="1"/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C2BC3-5F48-47E3-A474-C9AF8E4EA009}">
  <sheetPr>
    <tabColor rgb="FFFF99FF"/>
  </sheetPr>
  <dimension ref="A1:R43"/>
  <sheetViews>
    <sheetView view="pageBreakPreview" zoomScale="70" zoomScaleNormal="85" zoomScaleSheetLayoutView="70" workbookViewId="0"/>
  </sheetViews>
  <sheetFormatPr defaultRowHeight="12"/>
  <cols>
    <col min="1" max="1" width="10.625" style="336" customWidth="1"/>
    <col min="2" max="2" width="9.875" style="336" customWidth="1"/>
    <col min="3" max="3" width="6.375" style="336" customWidth="1"/>
    <col min="4" max="4" width="9.875" style="336" customWidth="1"/>
    <col min="5" max="5" width="6.125" style="336" customWidth="1"/>
    <col min="6" max="6" width="9.875" style="336" customWidth="1"/>
    <col min="7" max="7" width="6.5" style="336" bestFit="1" customWidth="1"/>
    <col min="8" max="8" width="9.875" style="336" customWidth="1"/>
    <col min="9" max="9" width="6.5" style="336" bestFit="1" customWidth="1"/>
    <col min="10" max="10" width="9.875" style="336" customWidth="1"/>
    <col min="11" max="11" width="6.5" style="336" bestFit="1" customWidth="1"/>
    <col min="12" max="12" width="9.875" style="336" customWidth="1"/>
    <col min="13" max="13" width="6.5" style="336" bestFit="1" customWidth="1"/>
    <col min="14" max="14" width="11.625" style="336" bestFit="1" customWidth="1"/>
    <col min="15" max="15" width="6.5" style="336" bestFit="1" customWidth="1"/>
    <col min="16" max="16" width="9" style="336"/>
    <col min="17" max="17" width="9.625" style="336" bestFit="1" customWidth="1"/>
    <col min="18" max="256" width="9" style="336"/>
    <col min="257" max="257" width="10.625" style="336" customWidth="1"/>
    <col min="258" max="258" width="9.875" style="336" customWidth="1"/>
    <col min="259" max="259" width="6.375" style="336" customWidth="1"/>
    <col min="260" max="260" width="9.875" style="336" customWidth="1"/>
    <col min="261" max="261" width="6.125" style="336" customWidth="1"/>
    <col min="262" max="262" width="9.875" style="336" customWidth="1"/>
    <col min="263" max="263" width="6.5" style="336" bestFit="1" customWidth="1"/>
    <col min="264" max="264" width="9.875" style="336" customWidth="1"/>
    <col min="265" max="265" width="6.5" style="336" bestFit="1" customWidth="1"/>
    <col min="266" max="266" width="9.875" style="336" customWidth="1"/>
    <col min="267" max="267" width="6.5" style="336" bestFit="1" customWidth="1"/>
    <col min="268" max="268" width="9.875" style="336" customWidth="1"/>
    <col min="269" max="269" width="6.5" style="336" bestFit="1" customWidth="1"/>
    <col min="270" max="270" width="11.625" style="336" bestFit="1" customWidth="1"/>
    <col min="271" max="271" width="6.5" style="336" bestFit="1" customWidth="1"/>
    <col min="272" max="272" width="9" style="336"/>
    <col min="273" max="273" width="9.625" style="336" bestFit="1" customWidth="1"/>
    <col min="274" max="512" width="9" style="336"/>
    <col min="513" max="513" width="10.625" style="336" customWidth="1"/>
    <col min="514" max="514" width="9.875" style="336" customWidth="1"/>
    <col min="515" max="515" width="6.375" style="336" customWidth="1"/>
    <col min="516" max="516" width="9.875" style="336" customWidth="1"/>
    <col min="517" max="517" width="6.125" style="336" customWidth="1"/>
    <col min="518" max="518" width="9.875" style="336" customWidth="1"/>
    <col min="519" max="519" width="6.5" style="336" bestFit="1" customWidth="1"/>
    <col min="520" max="520" width="9.875" style="336" customWidth="1"/>
    <col min="521" max="521" width="6.5" style="336" bestFit="1" customWidth="1"/>
    <col min="522" max="522" width="9.875" style="336" customWidth="1"/>
    <col min="523" max="523" width="6.5" style="336" bestFit="1" customWidth="1"/>
    <col min="524" max="524" width="9.875" style="336" customWidth="1"/>
    <col min="525" max="525" width="6.5" style="336" bestFit="1" customWidth="1"/>
    <col min="526" max="526" width="11.625" style="336" bestFit="1" customWidth="1"/>
    <col min="527" max="527" width="6.5" style="336" bestFit="1" customWidth="1"/>
    <col min="528" max="528" width="9" style="336"/>
    <col min="529" max="529" width="9.625" style="336" bestFit="1" customWidth="1"/>
    <col min="530" max="768" width="9" style="336"/>
    <col min="769" max="769" width="10.625" style="336" customWidth="1"/>
    <col min="770" max="770" width="9.875" style="336" customWidth="1"/>
    <col min="771" max="771" width="6.375" style="336" customWidth="1"/>
    <col min="772" max="772" width="9.875" style="336" customWidth="1"/>
    <col min="773" max="773" width="6.125" style="336" customWidth="1"/>
    <col min="774" max="774" width="9.875" style="336" customWidth="1"/>
    <col min="775" max="775" width="6.5" style="336" bestFit="1" customWidth="1"/>
    <col min="776" max="776" width="9.875" style="336" customWidth="1"/>
    <col min="777" max="777" width="6.5" style="336" bestFit="1" customWidth="1"/>
    <col min="778" max="778" width="9.875" style="336" customWidth="1"/>
    <col min="779" max="779" width="6.5" style="336" bestFit="1" customWidth="1"/>
    <col min="780" max="780" width="9.875" style="336" customWidth="1"/>
    <col min="781" max="781" width="6.5" style="336" bestFit="1" customWidth="1"/>
    <col min="782" max="782" width="11.625" style="336" bestFit="1" customWidth="1"/>
    <col min="783" max="783" width="6.5" style="336" bestFit="1" customWidth="1"/>
    <col min="784" max="784" width="9" style="336"/>
    <col min="785" max="785" width="9.625" style="336" bestFit="1" customWidth="1"/>
    <col min="786" max="1024" width="9" style="336"/>
    <col min="1025" max="1025" width="10.625" style="336" customWidth="1"/>
    <col min="1026" max="1026" width="9.875" style="336" customWidth="1"/>
    <col min="1027" max="1027" width="6.375" style="336" customWidth="1"/>
    <col min="1028" max="1028" width="9.875" style="336" customWidth="1"/>
    <col min="1029" max="1029" width="6.125" style="336" customWidth="1"/>
    <col min="1030" max="1030" width="9.875" style="336" customWidth="1"/>
    <col min="1031" max="1031" width="6.5" style="336" bestFit="1" customWidth="1"/>
    <col min="1032" max="1032" width="9.875" style="336" customWidth="1"/>
    <col min="1033" max="1033" width="6.5" style="336" bestFit="1" customWidth="1"/>
    <col min="1034" max="1034" width="9.875" style="336" customWidth="1"/>
    <col min="1035" max="1035" width="6.5" style="336" bestFit="1" customWidth="1"/>
    <col min="1036" max="1036" width="9.875" style="336" customWidth="1"/>
    <col min="1037" max="1037" width="6.5" style="336" bestFit="1" customWidth="1"/>
    <col min="1038" max="1038" width="11.625" style="336" bestFit="1" customWidth="1"/>
    <col min="1039" max="1039" width="6.5" style="336" bestFit="1" customWidth="1"/>
    <col min="1040" max="1040" width="9" style="336"/>
    <col min="1041" max="1041" width="9.625" style="336" bestFit="1" customWidth="1"/>
    <col min="1042" max="1280" width="9" style="336"/>
    <col min="1281" max="1281" width="10.625" style="336" customWidth="1"/>
    <col min="1282" max="1282" width="9.875" style="336" customWidth="1"/>
    <col min="1283" max="1283" width="6.375" style="336" customWidth="1"/>
    <col min="1284" max="1284" width="9.875" style="336" customWidth="1"/>
    <col min="1285" max="1285" width="6.125" style="336" customWidth="1"/>
    <col min="1286" max="1286" width="9.875" style="336" customWidth="1"/>
    <col min="1287" max="1287" width="6.5" style="336" bestFit="1" customWidth="1"/>
    <col min="1288" max="1288" width="9.875" style="336" customWidth="1"/>
    <col min="1289" max="1289" width="6.5" style="336" bestFit="1" customWidth="1"/>
    <col min="1290" max="1290" width="9.875" style="336" customWidth="1"/>
    <col min="1291" max="1291" width="6.5" style="336" bestFit="1" customWidth="1"/>
    <col min="1292" max="1292" width="9.875" style="336" customWidth="1"/>
    <col min="1293" max="1293" width="6.5" style="336" bestFit="1" customWidth="1"/>
    <col min="1294" max="1294" width="11.625" style="336" bestFit="1" customWidth="1"/>
    <col min="1295" max="1295" width="6.5" style="336" bestFit="1" customWidth="1"/>
    <col min="1296" max="1296" width="9" style="336"/>
    <col min="1297" max="1297" width="9.625" style="336" bestFit="1" customWidth="1"/>
    <col min="1298" max="1536" width="9" style="336"/>
    <col min="1537" max="1537" width="10.625" style="336" customWidth="1"/>
    <col min="1538" max="1538" width="9.875" style="336" customWidth="1"/>
    <col min="1539" max="1539" width="6.375" style="336" customWidth="1"/>
    <col min="1540" max="1540" width="9.875" style="336" customWidth="1"/>
    <col min="1541" max="1541" width="6.125" style="336" customWidth="1"/>
    <col min="1542" max="1542" width="9.875" style="336" customWidth="1"/>
    <col min="1543" max="1543" width="6.5" style="336" bestFit="1" customWidth="1"/>
    <col min="1544" max="1544" width="9.875" style="336" customWidth="1"/>
    <col min="1545" max="1545" width="6.5" style="336" bestFit="1" customWidth="1"/>
    <col min="1546" max="1546" width="9.875" style="336" customWidth="1"/>
    <col min="1547" max="1547" width="6.5" style="336" bestFit="1" customWidth="1"/>
    <col min="1548" max="1548" width="9.875" style="336" customWidth="1"/>
    <col min="1549" max="1549" width="6.5" style="336" bestFit="1" customWidth="1"/>
    <col min="1550" max="1550" width="11.625" style="336" bestFit="1" customWidth="1"/>
    <col min="1551" max="1551" width="6.5" style="336" bestFit="1" customWidth="1"/>
    <col min="1552" max="1552" width="9" style="336"/>
    <col min="1553" max="1553" width="9.625" style="336" bestFit="1" customWidth="1"/>
    <col min="1554" max="1792" width="9" style="336"/>
    <col min="1793" max="1793" width="10.625" style="336" customWidth="1"/>
    <col min="1794" max="1794" width="9.875" style="336" customWidth="1"/>
    <col min="1795" max="1795" width="6.375" style="336" customWidth="1"/>
    <col min="1796" max="1796" width="9.875" style="336" customWidth="1"/>
    <col min="1797" max="1797" width="6.125" style="336" customWidth="1"/>
    <col min="1798" max="1798" width="9.875" style="336" customWidth="1"/>
    <col min="1799" max="1799" width="6.5" style="336" bestFit="1" customWidth="1"/>
    <col min="1800" max="1800" width="9.875" style="336" customWidth="1"/>
    <col min="1801" max="1801" width="6.5" style="336" bestFit="1" customWidth="1"/>
    <col min="1802" max="1802" width="9.875" style="336" customWidth="1"/>
    <col min="1803" max="1803" width="6.5" style="336" bestFit="1" customWidth="1"/>
    <col min="1804" max="1804" width="9.875" style="336" customWidth="1"/>
    <col min="1805" max="1805" width="6.5" style="336" bestFit="1" customWidth="1"/>
    <col min="1806" max="1806" width="11.625" style="336" bestFit="1" customWidth="1"/>
    <col min="1807" max="1807" width="6.5" style="336" bestFit="1" customWidth="1"/>
    <col min="1808" max="1808" width="9" style="336"/>
    <col min="1809" max="1809" width="9.625" style="336" bestFit="1" customWidth="1"/>
    <col min="1810" max="2048" width="9" style="336"/>
    <col min="2049" max="2049" width="10.625" style="336" customWidth="1"/>
    <col min="2050" max="2050" width="9.875" style="336" customWidth="1"/>
    <col min="2051" max="2051" width="6.375" style="336" customWidth="1"/>
    <col min="2052" max="2052" width="9.875" style="336" customWidth="1"/>
    <col min="2053" max="2053" width="6.125" style="336" customWidth="1"/>
    <col min="2054" max="2054" width="9.875" style="336" customWidth="1"/>
    <col min="2055" max="2055" width="6.5" style="336" bestFit="1" customWidth="1"/>
    <col min="2056" max="2056" width="9.875" style="336" customWidth="1"/>
    <col min="2057" max="2057" width="6.5" style="336" bestFit="1" customWidth="1"/>
    <col min="2058" max="2058" width="9.875" style="336" customWidth="1"/>
    <col min="2059" max="2059" width="6.5" style="336" bestFit="1" customWidth="1"/>
    <col min="2060" max="2060" width="9.875" style="336" customWidth="1"/>
    <col min="2061" max="2061" width="6.5" style="336" bestFit="1" customWidth="1"/>
    <col min="2062" max="2062" width="11.625" style="336" bestFit="1" customWidth="1"/>
    <col min="2063" max="2063" width="6.5" style="336" bestFit="1" customWidth="1"/>
    <col min="2064" max="2064" width="9" style="336"/>
    <col min="2065" max="2065" width="9.625" style="336" bestFit="1" customWidth="1"/>
    <col min="2066" max="2304" width="9" style="336"/>
    <col min="2305" max="2305" width="10.625" style="336" customWidth="1"/>
    <col min="2306" max="2306" width="9.875" style="336" customWidth="1"/>
    <col min="2307" max="2307" width="6.375" style="336" customWidth="1"/>
    <col min="2308" max="2308" width="9.875" style="336" customWidth="1"/>
    <col min="2309" max="2309" width="6.125" style="336" customWidth="1"/>
    <col min="2310" max="2310" width="9.875" style="336" customWidth="1"/>
    <col min="2311" max="2311" width="6.5" style="336" bestFit="1" customWidth="1"/>
    <col min="2312" max="2312" width="9.875" style="336" customWidth="1"/>
    <col min="2313" max="2313" width="6.5" style="336" bestFit="1" customWidth="1"/>
    <col min="2314" max="2314" width="9.875" style="336" customWidth="1"/>
    <col min="2315" max="2315" width="6.5" style="336" bestFit="1" customWidth="1"/>
    <col min="2316" max="2316" width="9.875" style="336" customWidth="1"/>
    <col min="2317" max="2317" width="6.5" style="336" bestFit="1" customWidth="1"/>
    <col min="2318" max="2318" width="11.625" style="336" bestFit="1" customWidth="1"/>
    <col min="2319" max="2319" width="6.5" style="336" bestFit="1" customWidth="1"/>
    <col min="2320" max="2320" width="9" style="336"/>
    <col min="2321" max="2321" width="9.625" style="336" bestFit="1" customWidth="1"/>
    <col min="2322" max="2560" width="9" style="336"/>
    <col min="2561" max="2561" width="10.625" style="336" customWidth="1"/>
    <col min="2562" max="2562" width="9.875" style="336" customWidth="1"/>
    <col min="2563" max="2563" width="6.375" style="336" customWidth="1"/>
    <col min="2564" max="2564" width="9.875" style="336" customWidth="1"/>
    <col min="2565" max="2565" width="6.125" style="336" customWidth="1"/>
    <col min="2566" max="2566" width="9.875" style="336" customWidth="1"/>
    <col min="2567" max="2567" width="6.5" style="336" bestFit="1" customWidth="1"/>
    <col min="2568" max="2568" width="9.875" style="336" customWidth="1"/>
    <col min="2569" max="2569" width="6.5" style="336" bestFit="1" customWidth="1"/>
    <col min="2570" max="2570" width="9.875" style="336" customWidth="1"/>
    <col min="2571" max="2571" width="6.5" style="336" bestFit="1" customWidth="1"/>
    <col min="2572" max="2572" width="9.875" style="336" customWidth="1"/>
    <col min="2573" max="2573" width="6.5" style="336" bestFit="1" customWidth="1"/>
    <col min="2574" max="2574" width="11.625" style="336" bestFit="1" customWidth="1"/>
    <col min="2575" max="2575" width="6.5" style="336" bestFit="1" customWidth="1"/>
    <col min="2576" max="2576" width="9" style="336"/>
    <col min="2577" max="2577" width="9.625" style="336" bestFit="1" customWidth="1"/>
    <col min="2578" max="2816" width="9" style="336"/>
    <col min="2817" max="2817" width="10.625" style="336" customWidth="1"/>
    <col min="2818" max="2818" width="9.875" style="336" customWidth="1"/>
    <col min="2819" max="2819" width="6.375" style="336" customWidth="1"/>
    <col min="2820" max="2820" width="9.875" style="336" customWidth="1"/>
    <col min="2821" max="2821" width="6.125" style="336" customWidth="1"/>
    <col min="2822" max="2822" width="9.875" style="336" customWidth="1"/>
    <col min="2823" max="2823" width="6.5" style="336" bestFit="1" customWidth="1"/>
    <col min="2824" max="2824" width="9.875" style="336" customWidth="1"/>
    <col min="2825" max="2825" width="6.5" style="336" bestFit="1" customWidth="1"/>
    <col min="2826" max="2826" width="9.875" style="336" customWidth="1"/>
    <col min="2827" max="2827" width="6.5" style="336" bestFit="1" customWidth="1"/>
    <col min="2828" max="2828" width="9.875" style="336" customWidth="1"/>
    <col min="2829" max="2829" width="6.5" style="336" bestFit="1" customWidth="1"/>
    <col min="2830" max="2830" width="11.625" style="336" bestFit="1" customWidth="1"/>
    <col min="2831" max="2831" width="6.5" style="336" bestFit="1" customWidth="1"/>
    <col min="2832" max="2832" width="9" style="336"/>
    <col min="2833" max="2833" width="9.625" style="336" bestFit="1" customWidth="1"/>
    <col min="2834" max="3072" width="9" style="336"/>
    <col min="3073" max="3073" width="10.625" style="336" customWidth="1"/>
    <col min="3074" max="3074" width="9.875" style="336" customWidth="1"/>
    <col min="3075" max="3075" width="6.375" style="336" customWidth="1"/>
    <col min="3076" max="3076" width="9.875" style="336" customWidth="1"/>
    <col min="3077" max="3077" width="6.125" style="336" customWidth="1"/>
    <col min="3078" max="3078" width="9.875" style="336" customWidth="1"/>
    <col min="3079" max="3079" width="6.5" style="336" bestFit="1" customWidth="1"/>
    <col min="3080" max="3080" width="9.875" style="336" customWidth="1"/>
    <col min="3081" max="3081" width="6.5" style="336" bestFit="1" customWidth="1"/>
    <col min="3082" max="3082" width="9.875" style="336" customWidth="1"/>
    <col min="3083" max="3083" width="6.5" style="336" bestFit="1" customWidth="1"/>
    <col min="3084" max="3084" width="9.875" style="336" customWidth="1"/>
    <col min="3085" max="3085" width="6.5" style="336" bestFit="1" customWidth="1"/>
    <col min="3086" max="3086" width="11.625" style="336" bestFit="1" customWidth="1"/>
    <col min="3087" max="3087" width="6.5" style="336" bestFit="1" customWidth="1"/>
    <col min="3088" max="3088" width="9" style="336"/>
    <col min="3089" max="3089" width="9.625" style="336" bestFit="1" customWidth="1"/>
    <col min="3090" max="3328" width="9" style="336"/>
    <col min="3329" max="3329" width="10.625" style="336" customWidth="1"/>
    <col min="3330" max="3330" width="9.875" style="336" customWidth="1"/>
    <col min="3331" max="3331" width="6.375" style="336" customWidth="1"/>
    <col min="3332" max="3332" width="9.875" style="336" customWidth="1"/>
    <col min="3333" max="3333" width="6.125" style="336" customWidth="1"/>
    <col min="3334" max="3334" width="9.875" style="336" customWidth="1"/>
    <col min="3335" max="3335" width="6.5" style="336" bestFit="1" customWidth="1"/>
    <col min="3336" max="3336" width="9.875" style="336" customWidth="1"/>
    <col min="3337" max="3337" width="6.5" style="336" bestFit="1" customWidth="1"/>
    <col min="3338" max="3338" width="9.875" style="336" customWidth="1"/>
    <col min="3339" max="3339" width="6.5" style="336" bestFit="1" customWidth="1"/>
    <col min="3340" max="3340" width="9.875" style="336" customWidth="1"/>
    <col min="3341" max="3341" width="6.5" style="336" bestFit="1" customWidth="1"/>
    <col min="3342" max="3342" width="11.625" style="336" bestFit="1" customWidth="1"/>
    <col min="3343" max="3343" width="6.5" style="336" bestFit="1" customWidth="1"/>
    <col min="3344" max="3344" width="9" style="336"/>
    <col min="3345" max="3345" width="9.625" style="336" bestFit="1" customWidth="1"/>
    <col min="3346" max="3584" width="9" style="336"/>
    <col min="3585" max="3585" width="10.625" style="336" customWidth="1"/>
    <col min="3586" max="3586" width="9.875" style="336" customWidth="1"/>
    <col min="3587" max="3587" width="6.375" style="336" customWidth="1"/>
    <col min="3588" max="3588" width="9.875" style="336" customWidth="1"/>
    <col min="3589" max="3589" width="6.125" style="336" customWidth="1"/>
    <col min="3590" max="3590" width="9.875" style="336" customWidth="1"/>
    <col min="3591" max="3591" width="6.5" style="336" bestFit="1" customWidth="1"/>
    <col min="3592" max="3592" width="9.875" style="336" customWidth="1"/>
    <col min="3593" max="3593" width="6.5" style="336" bestFit="1" customWidth="1"/>
    <col min="3594" max="3594" width="9.875" style="336" customWidth="1"/>
    <col min="3595" max="3595" width="6.5" style="336" bestFit="1" customWidth="1"/>
    <col min="3596" max="3596" width="9.875" style="336" customWidth="1"/>
    <col min="3597" max="3597" width="6.5" style="336" bestFit="1" customWidth="1"/>
    <col min="3598" max="3598" width="11.625" style="336" bestFit="1" customWidth="1"/>
    <col min="3599" max="3599" width="6.5" style="336" bestFit="1" customWidth="1"/>
    <col min="3600" max="3600" width="9" style="336"/>
    <col min="3601" max="3601" width="9.625" style="336" bestFit="1" customWidth="1"/>
    <col min="3602" max="3840" width="9" style="336"/>
    <col min="3841" max="3841" width="10.625" style="336" customWidth="1"/>
    <col min="3842" max="3842" width="9.875" style="336" customWidth="1"/>
    <col min="3843" max="3843" width="6.375" style="336" customWidth="1"/>
    <col min="3844" max="3844" width="9.875" style="336" customWidth="1"/>
    <col min="3845" max="3845" width="6.125" style="336" customWidth="1"/>
    <col min="3846" max="3846" width="9.875" style="336" customWidth="1"/>
    <col min="3847" max="3847" width="6.5" style="336" bestFit="1" customWidth="1"/>
    <col min="3848" max="3848" width="9.875" style="336" customWidth="1"/>
    <col min="3849" max="3849" width="6.5" style="336" bestFit="1" customWidth="1"/>
    <col min="3850" max="3850" width="9.875" style="336" customWidth="1"/>
    <col min="3851" max="3851" width="6.5" style="336" bestFit="1" customWidth="1"/>
    <col min="3852" max="3852" width="9.875" style="336" customWidth="1"/>
    <col min="3853" max="3853" width="6.5" style="336" bestFit="1" customWidth="1"/>
    <col min="3854" max="3854" width="11.625" style="336" bestFit="1" customWidth="1"/>
    <col min="3855" max="3855" width="6.5" style="336" bestFit="1" customWidth="1"/>
    <col min="3856" max="3856" width="9" style="336"/>
    <col min="3857" max="3857" width="9.625" style="336" bestFit="1" customWidth="1"/>
    <col min="3858" max="4096" width="9" style="336"/>
    <col min="4097" max="4097" width="10.625" style="336" customWidth="1"/>
    <col min="4098" max="4098" width="9.875" style="336" customWidth="1"/>
    <col min="4099" max="4099" width="6.375" style="336" customWidth="1"/>
    <col min="4100" max="4100" width="9.875" style="336" customWidth="1"/>
    <col min="4101" max="4101" width="6.125" style="336" customWidth="1"/>
    <col min="4102" max="4102" width="9.875" style="336" customWidth="1"/>
    <col min="4103" max="4103" width="6.5" style="336" bestFit="1" customWidth="1"/>
    <col min="4104" max="4104" width="9.875" style="336" customWidth="1"/>
    <col min="4105" max="4105" width="6.5" style="336" bestFit="1" customWidth="1"/>
    <col min="4106" max="4106" width="9.875" style="336" customWidth="1"/>
    <col min="4107" max="4107" width="6.5" style="336" bestFit="1" customWidth="1"/>
    <col min="4108" max="4108" width="9.875" style="336" customWidth="1"/>
    <col min="4109" max="4109" width="6.5" style="336" bestFit="1" customWidth="1"/>
    <col min="4110" max="4110" width="11.625" style="336" bestFit="1" customWidth="1"/>
    <col min="4111" max="4111" width="6.5" style="336" bestFit="1" customWidth="1"/>
    <col min="4112" max="4112" width="9" style="336"/>
    <col min="4113" max="4113" width="9.625" style="336" bestFit="1" customWidth="1"/>
    <col min="4114" max="4352" width="9" style="336"/>
    <col min="4353" max="4353" width="10.625" style="336" customWidth="1"/>
    <col min="4354" max="4354" width="9.875" style="336" customWidth="1"/>
    <col min="4355" max="4355" width="6.375" style="336" customWidth="1"/>
    <col min="4356" max="4356" width="9.875" style="336" customWidth="1"/>
    <col min="4357" max="4357" width="6.125" style="336" customWidth="1"/>
    <col min="4358" max="4358" width="9.875" style="336" customWidth="1"/>
    <col min="4359" max="4359" width="6.5" style="336" bestFit="1" customWidth="1"/>
    <col min="4360" max="4360" width="9.875" style="336" customWidth="1"/>
    <col min="4361" max="4361" width="6.5" style="336" bestFit="1" customWidth="1"/>
    <col min="4362" max="4362" width="9.875" style="336" customWidth="1"/>
    <col min="4363" max="4363" width="6.5" style="336" bestFit="1" customWidth="1"/>
    <col min="4364" max="4364" width="9.875" style="336" customWidth="1"/>
    <col min="4365" max="4365" width="6.5" style="336" bestFit="1" customWidth="1"/>
    <col min="4366" max="4366" width="11.625" style="336" bestFit="1" customWidth="1"/>
    <col min="4367" max="4367" width="6.5" style="336" bestFit="1" customWidth="1"/>
    <col min="4368" max="4368" width="9" style="336"/>
    <col min="4369" max="4369" width="9.625" style="336" bestFit="1" customWidth="1"/>
    <col min="4370" max="4608" width="9" style="336"/>
    <col min="4609" max="4609" width="10.625" style="336" customWidth="1"/>
    <col min="4610" max="4610" width="9.875" style="336" customWidth="1"/>
    <col min="4611" max="4611" width="6.375" style="336" customWidth="1"/>
    <col min="4612" max="4612" width="9.875" style="336" customWidth="1"/>
    <col min="4613" max="4613" width="6.125" style="336" customWidth="1"/>
    <col min="4614" max="4614" width="9.875" style="336" customWidth="1"/>
    <col min="4615" max="4615" width="6.5" style="336" bestFit="1" customWidth="1"/>
    <col min="4616" max="4616" width="9.875" style="336" customWidth="1"/>
    <col min="4617" max="4617" width="6.5" style="336" bestFit="1" customWidth="1"/>
    <col min="4618" max="4618" width="9.875" style="336" customWidth="1"/>
    <col min="4619" max="4619" width="6.5" style="336" bestFit="1" customWidth="1"/>
    <col min="4620" max="4620" width="9.875" style="336" customWidth="1"/>
    <col min="4621" max="4621" width="6.5" style="336" bestFit="1" customWidth="1"/>
    <col min="4622" max="4622" width="11.625" style="336" bestFit="1" customWidth="1"/>
    <col min="4623" max="4623" width="6.5" style="336" bestFit="1" customWidth="1"/>
    <col min="4624" max="4624" width="9" style="336"/>
    <col min="4625" max="4625" width="9.625" style="336" bestFit="1" customWidth="1"/>
    <col min="4626" max="4864" width="9" style="336"/>
    <col min="4865" max="4865" width="10.625" style="336" customWidth="1"/>
    <col min="4866" max="4866" width="9.875" style="336" customWidth="1"/>
    <col min="4867" max="4867" width="6.375" style="336" customWidth="1"/>
    <col min="4868" max="4868" width="9.875" style="336" customWidth="1"/>
    <col min="4869" max="4869" width="6.125" style="336" customWidth="1"/>
    <col min="4870" max="4870" width="9.875" style="336" customWidth="1"/>
    <col min="4871" max="4871" width="6.5" style="336" bestFit="1" customWidth="1"/>
    <col min="4872" max="4872" width="9.875" style="336" customWidth="1"/>
    <col min="4873" max="4873" width="6.5" style="336" bestFit="1" customWidth="1"/>
    <col min="4874" max="4874" width="9.875" style="336" customWidth="1"/>
    <col min="4875" max="4875" width="6.5" style="336" bestFit="1" customWidth="1"/>
    <col min="4876" max="4876" width="9.875" style="336" customWidth="1"/>
    <col min="4877" max="4877" width="6.5" style="336" bestFit="1" customWidth="1"/>
    <col min="4878" max="4878" width="11.625" style="336" bestFit="1" customWidth="1"/>
    <col min="4879" max="4879" width="6.5" style="336" bestFit="1" customWidth="1"/>
    <col min="4880" max="4880" width="9" style="336"/>
    <col min="4881" max="4881" width="9.625" style="336" bestFit="1" customWidth="1"/>
    <col min="4882" max="5120" width="9" style="336"/>
    <col min="5121" max="5121" width="10.625" style="336" customWidth="1"/>
    <col min="5122" max="5122" width="9.875" style="336" customWidth="1"/>
    <col min="5123" max="5123" width="6.375" style="336" customWidth="1"/>
    <col min="5124" max="5124" width="9.875" style="336" customWidth="1"/>
    <col min="5125" max="5125" width="6.125" style="336" customWidth="1"/>
    <col min="5126" max="5126" width="9.875" style="336" customWidth="1"/>
    <col min="5127" max="5127" width="6.5" style="336" bestFit="1" customWidth="1"/>
    <col min="5128" max="5128" width="9.875" style="336" customWidth="1"/>
    <col min="5129" max="5129" width="6.5" style="336" bestFit="1" customWidth="1"/>
    <col min="5130" max="5130" width="9.875" style="336" customWidth="1"/>
    <col min="5131" max="5131" width="6.5" style="336" bestFit="1" customWidth="1"/>
    <col min="5132" max="5132" width="9.875" style="336" customWidth="1"/>
    <col min="5133" max="5133" width="6.5" style="336" bestFit="1" customWidth="1"/>
    <col min="5134" max="5134" width="11.625" style="336" bestFit="1" customWidth="1"/>
    <col min="5135" max="5135" width="6.5" style="336" bestFit="1" customWidth="1"/>
    <col min="5136" max="5136" width="9" style="336"/>
    <col min="5137" max="5137" width="9.625" style="336" bestFit="1" customWidth="1"/>
    <col min="5138" max="5376" width="9" style="336"/>
    <col min="5377" max="5377" width="10.625" style="336" customWidth="1"/>
    <col min="5378" max="5378" width="9.875" style="336" customWidth="1"/>
    <col min="5379" max="5379" width="6.375" style="336" customWidth="1"/>
    <col min="5380" max="5380" width="9.875" style="336" customWidth="1"/>
    <col min="5381" max="5381" width="6.125" style="336" customWidth="1"/>
    <col min="5382" max="5382" width="9.875" style="336" customWidth="1"/>
    <col min="5383" max="5383" width="6.5" style="336" bestFit="1" customWidth="1"/>
    <col min="5384" max="5384" width="9.875" style="336" customWidth="1"/>
    <col min="5385" max="5385" width="6.5" style="336" bestFit="1" customWidth="1"/>
    <col min="5386" max="5386" width="9.875" style="336" customWidth="1"/>
    <col min="5387" max="5387" width="6.5" style="336" bestFit="1" customWidth="1"/>
    <col min="5388" max="5388" width="9.875" style="336" customWidth="1"/>
    <col min="5389" max="5389" width="6.5" style="336" bestFit="1" customWidth="1"/>
    <col min="5390" max="5390" width="11.625" style="336" bestFit="1" customWidth="1"/>
    <col min="5391" max="5391" width="6.5" style="336" bestFit="1" customWidth="1"/>
    <col min="5392" max="5392" width="9" style="336"/>
    <col min="5393" max="5393" width="9.625" style="336" bestFit="1" customWidth="1"/>
    <col min="5394" max="5632" width="9" style="336"/>
    <col min="5633" max="5633" width="10.625" style="336" customWidth="1"/>
    <col min="5634" max="5634" width="9.875" style="336" customWidth="1"/>
    <col min="5635" max="5635" width="6.375" style="336" customWidth="1"/>
    <col min="5636" max="5636" width="9.875" style="336" customWidth="1"/>
    <col min="5637" max="5637" width="6.125" style="336" customWidth="1"/>
    <col min="5638" max="5638" width="9.875" style="336" customWidth="1"/>
    <col min="5639" max="5639" width="6.5" style="336" bestFit="1" customWidth="1"/>
    <col min="5640" max="5640" width="9.875" style="336" customWidth="1"/>
    <col min="5641" max="5641" width="6.5" style="336" bestFit="1" customWidth="1"/>
    <col min="5642" max="5642" width="9.875" style="336" customWidth="1"/>
    <col min="5643" max="5643" width="6.5" style="336" bestFit="1" customWidth="1"/>
    <col min="5644" max="5644" width="9.875" style="336" customWidth="1"/>
    <col min="5645" max="5645" width="6.5" style="336" bestFit="1" customWidth="1"/>
    <col min="5646" max="5646" width="11.625" style="336" bestFit="1" customWidth="1"/>
    <col min="5647" max="5647" width="6.5" style="336" bestFit="1" customWidth="1"/>
    <col min="5648" max="5648" width="9" style="336"/>
    <col min="5649" max="5649" width="9.625" style="336" bestFit="1" customWidth="1"/>
    <col min="5650" max="5888" width="9" style="336"/>
    <col min="5889" max="5889" width="10.625" style="336" customWidth="1"/>
    <col min="5890" max="5890" width="9.875" style="336" customWidth="1"/>
    <col min="5891" max="5891" width="6.375" style="336" customWidth="1"/>
    <col min="5892" max="5892" width="9.875" style="336" customWidth="1"/>
    <col min="5893" max="5893" width="6.125" style="336" customWidth="1"/>
    <col min="5894" max="5894" width="9.875" style="336" customWidth="1"/>
    <col min="5895" max="5895" width="6.5" style="336" bestFit="1" customWidth="1"/>
    <col min="5896" max="5896" width="9.875" style="336" customWidth="1"/>
    <col min="5897" max="5897" width="6.5" style="336" bestFit="1" customWidth="1"/>
    <col min="5898" max="5898" width="9.875" style="336" customWidth="1"/>
    <col min="5899" max="5899" width="6.5" style="336" bestFit="1" customWidth="1"/>
    <col min="5900" max="5900" width="9.875" style="336" customWidth="1"/>
    <col min="5901" max="5901" width="6.5" style="336" bestFit="1" customWidth="1"/>
    <col min="5902" max="5902" width="11.625" style="336" bestFit="1" customWidth="1"/>
    <col min="5903" max="5903" width="6.5" style="336" bestFit="1" customWidth="1"/>
    <col min="5904" max="5904" width="9" style="336"/>
    <col min="5905" max="5905" width="9.625" style="336" bestFit="1" customWidth="1"/>
    <col min="5906" max="6144" width="9" style="336"/>
    <col min="6145" max="6145" width="10.625" style="336" customWidth="1"/>
    <col min="6146" max="6146" width="9.875" style="336" customWidth="1"/>
    <col min="6147" max="6147" width="6.375" style="336" customWidth="1"/>
    <col min="6148" max="6148" width="9.875" style="336" customWidth="1"/>
    <col min="6149" max="6149" width="6.125" style="336" customWidth="1"/>
    <col min="6150" max="6150" width="9.875" style="336" customWidth="1"/>
    <col min="6151" max="6151" width="6.5" style="336" bestFit="1" customWidth="1"/>
    <col min="6152" max="6152" width="9.875" style="336" customWidth="1"/>
    <col min="6153" max="6153" width="6.5" style="336" bestFit="1" customWidth="1"/>
    <col min="6154" max="6154" width="9.875" style="336" customWidth="1"/>
    <col min="6155" max="6155" width="6.5" style="336" bestFit="1" customWidth="1"/>
    <col min="6156" max="6156" width="9.875" style="336" customWidth="1"/>
    <col min="6157" max="6157" width="6.5" style="336" bestFit="1" customWidth="1"/>
    <col min="6158" max="6158" width="11.625" style="336" bestFit="1" customWidth="1"/>
    <col min="6159" max="6159" width="6.5" style="336" bestFit="1" customWidth="1"/>
    <col min="6160" max="6160" width="9" style="336"/>
    <col min="6161" max="6161" width="9.625" style="336" bestFit="1" customWidth="1"/>
    <col min="6162" max="6400" width="9" style="336"/>
    <col min="6401" max="6401" width="10.625" style="336" customWidth="1"/>
    <col min="6402" max="6402" width="9.875" style="336" customWidth="1"/>
    <col min="6403" max="6403" width="6.375" style="336" customWidth="1"/>
    <col min="6404" max="6404" width="9.875" style="336" customWidth="1"/>
    <col min="6405" max="6405" width="6.125" style="336" customWidth="1"/>
    <col min="6406" max="6406" width="9.875" style="336" customWidth="1"/>
    <col min="6407" max="6407" width="6.5" style="336" bestFit="1" customWidth="1"/>
    <col min="6408" max="6408" width="9.875" style="336" customWidth="1"/>
    <col min="6409" max="6409" width="6.5" style="336" bestFit="1" customWidth="1"/>
    <col min="6410" max="6410" width="9.875" style="336" customWidth="1"/>
    <col min="6411" max="6411" width="6.5" style="336" bestFit="1" customWidth="1"/>
    <col min="6412" max="6412" width="9.875" style="336" customWidth="1"/>
    <col min="6413" max="6413" width="6.5" style="336" bestFit="1" customWidth="1"/>
    <col min="6414" max="6414" width="11.625" style="336" bestFit="1" customWidth="1"/>
    <col min="6415" max="6415" width="6.5" style="336" bestFit="1" customWidth="1"/>
    <col min="6416" max="6416" width="9" style="336"/>
    <col min="6417" max="6417" width="9.625" style="336" bestFit="1" customWidth="1"/>
    <col min="6418" max="6656" width="9" style="336"/>
    <col min="6657" max="6657" width="10.625" style="336" customWidth="1"/>
    <col min="6658" max="6658" width="9.875" style="336" customWidth="1"/>
    <col min="6659" max="6659" width="6.375" style="336" customWidth="1"/>
    <col min="6660" max="6660" width="9.875" style="336" customWidth="1"/>
    <col min="6661" max="6661" width="6.125" style="336" customWidth="1"/>
    <col min="6662" max="6662" width="9.875" style="336" customWidth="1"/>
    <col min="6663" max="6663" width="6.5" style="336" bestFit="1" customWidth="1"/>
    <col min="6664" max="6664" width="9.875" style="336" customWidth="1"/>
    <col min="6665" max="6665" width="6.5" style="336" bestFit="1" customWidth="1"/>
    <col min="6666" max="6666" width="9.875" style="336" customWidth="1"/>
    <col min="6667" max="6667" width="6.5" style="336" bestFit="1" customWidth="1"/>
    <col min="6668" max="6668" width="9.875" style="336" customWidth="1"/>
    <col min="6669" max="6669" width="6.5" style="336" bestFit="1" customWidth="1"/>
    <col min="6670" max="6670" width="11.625" style="336" bestFit="1" customWidth="1"/>
    <col min="6671" max="6671" width="6.5" style="336" bestFit="1" customWidth="1"/>
    <col min="6672" max="6672" width="9" style="336"/>
    <col min="6673" max="6673" width="9.625" style="336" bestFit="1" customWidth="1"/>
    <col min="6674" max="6912" width="9" style="336"/>
    <col min="6913" max="6913" width="10.625" style="336" customWidth="1"/>
    <col min="6914" max="6914" width="9.875" style="336" customWidth="1"/>
    <col min="6915" max="6915" width="6.375" style="336" customWidth="1"/>
    <col min="6916" max="6916" width="9.875" style="336" customWidth="1"/>
    <col min="6917" max="6917" width="6.125" style="336" customWidth="1"/>
    <col min="6918" max="6918" width="9.875" style="336" customWidth="1"/>
    <col min="6919" max="6919" width="6.5" style="336" bestFit="1" customWidth="1"/>
    <col min="6920" max="6920" width="9.875" style="336" customWidth="1"/>
    <col min="6921" max="6921" width="6.5" style="336" bestFit="1" customWidth="1"/>
    <col min="6922" max="6922" width="9.875" style="336" customWidth="1"/>
    <col min="6923" max="6923" width="6.5" style="336" bestFit="1" customWidth="1"/>
    <col min="6924" max="6924" width="9.875" style="336" customWidth="1"/>
    <col min="6925" max="6925" width="6.5" style="336" bestFit="1" customWidth="1"/>
    <col min="6926" max="6926" width="11.625" style="336" bestFit="1" customWidth="1"/>
    <col min="6927" max="6927" width="6.5" style="336" bestFit="1" customWidth="1"/>
    <col min="6928" max="6928" width="9" style="336"/>
    <col min="6929" max="6929" width="9.625" style="336" bestFit="1" customWidth="1"/>
    <col min="6930" max="7168" width="9" style="336"/>
    <col min="7169" max="7169" width="10.625" style="336" customWidth="1"/>
    <col min="7170" max="7170" width="9.875" style="336" customWidth="1"/>
    <col min="7171" max="7171" width="6.375" style="336" customWidth="1"/>
    <col min="7172" max="7172" width="9.875" style="336" customWidth="1"/>
    <col min="7173" max="7173" width="6.125" style="336" customWidth="1"/>
    <col min="7174" max="7174" width="9.875" style="336" customWidth="1"/>
    <col min="7175" max="7175" width="6.5" style="336" bestFit="1" customWidth="1"/>
    <col min="7176" max="7176" width="9.875" style="336" customWidth="1"/>
    <col min="7177" max="7177" width="6.5" style="336" bestFit="1" customWidth="1"/>
    <col min="7178" max="7178" width="9.875" style="336" customWidth="1"/>
    <col min="7179" max="7179" width="6.5" style="336" bestFit="1" customWidth="1"/>
    <col min="7180" max="7180" width="9.875" style="336" customWidth="1"/>
    <col min="7181" max="7181" width="6.5" style="336" bestFit="1" customWidth="1"/>
    <col min="7182" max="7182" width="11.625" style="336" bestFit="1" customWidth="1"/>
    <col min="7183" max="7183" width="6.5" style="336" bestFit="1" customWidth="1"/>
    <col min="7184" max="7184" width="9" style="336"/>
    <col min="7185" max="7185" width="9.625" style="336" bestFit="1" customWidth="1"/>
    <col min="7186" max="7424" width="9" style="336"/>
    <col min="7425" max="7425" width="10.625" style="336" customWidth="1"/>
    <col min="7426" max="7426" width="9.875" style="336" customWidth="1"/>
    <col min="7427" max="7427" width="6.375" style="336" customWidth="1"/>
    <col min="7428" max="7428" width="9.875" style="336" customWidth="1"/>
    <col min="7429" max="7429" width="6.125" style="336" customWidth="1"/>
    <col min="7430" max="7430" width="9.875" style="336" customWidth="1"/>
    <col min="7431" max="7431" width="6.5" style="336" bestFit="1" customWidth="1"/>
    <col min="7432" max="7432" width="9.875" style="336" customWidth="1"/>
    <col min="7433" max="7433" width="6.5" style="336" bestFit="1" customWidth="1"/>
    <col min="7434" max="7434" width="9.875" style="336" customWidth="1"/>
    <col min="7435" max="7435" width="6.5" style="336" bestFit="1" customWidth="1"/>
    <col min="7436" max="7436" width="9.875" style="336" customWidth="1"/>
    <col min="7437" max="7437" width="6.5" style="336" bestFit="1" customWidth="1"/>
    <col min="7438" max="7438" width="11.625" style="336" bestFit="1" customWidth="1"/>
    <col min="7439" max="7439" width="6.5" style="336" bestFit="1" customWidth="1"/>
    <col min="7440" max="7440" width="9" style="336"/>
    <col min="7441" max="7441" width="9.625" style="336" bestFit="1" customWidth="1"/>
    <col min="7442" max="7680" width="9" style="336"/>
    <col min="7681" max="7681" width="10.625" style="336" customWidth="1"/>
    <col min="7682" max="7682" width="9.875" style="336" customWidth="1"/>
    <col min="7683" max="7683" width="6.375" style="336" customWidth="1"/>
    <col min="7684" max="7684" width="9.875" style="336" customWidth="1"/>
    <col min="7685" max="7685" width="6.125" style="336" customWidth="1"/>
    <col min="7686" max="7686" width="9.875" style="336" customWidth="1"/>
    <col min="7687" max="7687" width="6.5" style="336" bestFit="1" customWidth="1"/>
    <col min="7688" max="7688" width="9.875" style="336" customWidth="1"/>
    <col min="7689" max="7689" width="6.5" style="336" bestFit="1" customWidth="1"/>
    <col min="7690" max="7690" width="9.875" style="336" customWidth="1"/>
    <col min="7691" max="7691" width="6.5" style="336" bestFit="1" customWidth="1"/>
    <col min="7692" max="7692" width="9.875" style="336" customWidth="1"/>
    <col min="7693" max="7693" width="6.5" style="336" bestFit="1" customWidth="1"/>
    <col min="7694" max="7694" width="11.625" style="336" bestFit="1" customWidth="1"/>
    <col min="7695" max="7695" width="6.5" style="336" bestFit="1" customWidth="1"/>
    <col min="7696" max="7696" width="9" style="336"/>
    <col min="7697" max="7697" width="9.625" style="336" bestFit="1" customWidth="1"/>
    <col min="7698" max="7936" width="9" style="336"/>
    <col min="7937" max="7937" width="10.625" style="336" customWidth="1"/>
    <col min="7938" max="7938" width="9.875" style="336" customWidth="1"/>
    <col min="7939" max="7939" width="6.375" style="336" customWidth="1"/>
    <col min="7940" max="7940" width="9.875" style="336" customWidth="1"/>
    <col min="7941" max="7941" width="6.125" style="336" customWidth="1"/>
    <col min="7942" max="7942" width="9.875" style="336" customWidth="1"/>
    <col min="7943" max="7943" width="6.5" style="336" bestFit="1" customWidth="1"/>
    <col min="7944" max="7944" width="9.875" style="336" customWidth="1"/>
    <col min="7945" max="7945" width="6.5" style="336" bestFit="1" customWidth="1"/>
    <col min="7946" max="7946" width="9.875" style="336" customWidth="1"/>
    <col min="7947" max="7947" width="6.5" style="336" bestFit="1" customWidth="1"/>
    <col min="7948" max="7948" width="9.875" style="336" customWidth="1"/>
    <col min="7949" max="7949" width="6.5" style="336" bestFit="1" customWidth="1"/>
    <col min="7950" max="7950" width="11.625" style="336" bestFit="1" customWidth="1"/>
    <col min="7951" max="7951" width="6.5" style="336" bestFit="1" customWidth="1"/>
    <col min="7952" max="7952" width="9" style="336"/>
    <col min="7953" max="7953" width="9.625" style="336" bestFit="1" customWidth="1"/>
    <col min="7954" max="8192" width="9" style="336"/>
    <col min="8193" max="8193" width="10.625" style="336" customWidth="1"/>
    <col min="8194" max="8194" width="9.875" style="336" customWidth="1"/>
    <col min="8195" max="8195" width="6.375" style="336" customWidth="1"/>
    <col min="8196" max="8196" width="9.875" style="336" customWidth="1"/>
    <col min="8197" max="8197" width="6.125" style="336" customWidth="1"/>
    <col min="8198" max="8198" width="9.875" style="336" customWidth="1"/>
    <col min="8199" max="8199" width="6.5" style="336" bestFit="1" customWidth="1"/>
    <col min="8200" max="8200" width="9.875" style="336" customWidth="1"/>
    <col min="8201" max="8201" width="6.5" style="336" bestFit="1" customWidth="1"/>
    <col min="8202" max="8202" width="9.875" style="336" customWidth="1"/>
    <col min="8203" max="8203" width="6.5" style="336" bestFit="1" customWidth="1"/>
    <col min="8204" max="8204" width="9.875" style="336" customWidth="1"/>
    <col min="8205" max="8205" width="6.5" style="336" bestFit="1" customWidth="1"/>
    <col min="8206" max="8206" width="11.625" style="336" bestFit="1" customWidth="1"/>
    <col min="8207" max="8207" width="6.5" style="336" bestFit="1" customWidth="1"/>
    <col min="8208" max="8208" width="9" style="336"/>
    <col min="8209" max="8209" width="9.625" style="336" bestFit="1" customWidth="1"/>
    <col min="8210" max="8448" width="9" style="336"/>
    <col min="8449" max="8449" width="10.625" style="336" customWidth="1"/>
    <col min="8450" max="8450" width="9.875" style="336" customWidth="1"/>
    <col min="8451" max="8451" width="6.375" style="336" customWidth="1"/>
    <col min="8452" max="8452" width="9.875" style="336" customWidth="1"/>
    <col min="8453" max="8453" width="6.125" style="336" customWidth="1"/>
    <col min="8454" max="8454" width="9.875" style="336" customWidth="1"/>
    <col min="8455" max="8455" width="6.5" style="336" bestFit="1" customWidth="1"/>
    <col min="8456" max="8456" width="9.875" style="336" customWidth="1"/>
    <col min="8457" max="8457" width="6.5" style="336" bestFit="1" customWidth="1"/>
    <col min="8458" max="8458" width="9.875" style="336" customWidth="1"/>
    <col min="8459" max="8459" width="6.5" style="336" bestFit="1" customWidth="1"/>
    <col min="8460" max="8460" width="9.875" style="336" customWidth="1"/>
    <col min="8461" max="8461" width="6.5" style="336" bestFit="1" customWidth="1"/>
    <col min="8462" max="8462" width="11.625" style="336" bestFit="1" customWidth="1"/>
    <col min="8463" max="8463" width="6.5" style="336" bestFit="1" customWidth="1"/>
    <col min="8464" max="8464" width="9" style="336"/>
    <col min="8465" max="8465" width="9.625" style="336" bestFit="1" customWidth="1"/>
    <col min="8466" max="8704" width="9" style="336"/>
    <col min="8705" max="8705" width="10.625" style="336" customWidth="1"/>
    <col min="8706" max="8706" width="9.875" style="336" customWidth="1"/>
    <col min="8707" max="8707" width="6.375" style="336" customWidth="1"/>
    <col min="8708" max="8708" width="9.875" style="336" customWidth="1"/>
    <col min="8709" max="8709" width="6.125" style="336" customWidth="1"/>
    <col min="8710" max="8710" width="9.875" style="336" customWidth="1"/>
    <col min="8711" max="8711" width="6.5" style="336" bestFit="1" customWidth="1"/>
    <col min="8712" max="8712" width="9.875" style="336" customWidth="1"/>
    <col min="8713" max="8713" width="6.5" style="336" bestFit="1" customWidth="1"/>
    <col min="8714" max="8714" width="9.875" style="336" customWidth="1"/>
    <col min="8715" max="8715" width="6.5" style="336" bestFit="1" customWidth="1"/>
    <col min="8716" max="8716" width="9.875" style="336" customWidth="1"/>
    <col min="8717" max="8717" width="6.5" style="336" bestFit="1" customWidth="1"/>
    <col min="8718" max="8718" width="11.625" style="336" bestFit="1" customWidth="1"/>
    <col min="8719" max="8719" width="6.5" style="336" bestFit="1" customWidth="1"/>
    <col min="8720" max="8720" width="9" style="336"/>
    <col min="8721" max="8721" width="9.625" style="336" bestFit="1" customWidth="1"/>
    <col min="8722" max="8960" width="9" style="336"/>
    <col min="8961" max="8961" width="10.625" style="336" customWidth="1"/>
    <col min="8962" max="8962" width="9.875" style="336" customWidth="1"/>
    <col min="8963" max="8963" width="6.375" style="336" customWidth="1"/>
    <col min="8964" max="8964" width="9.875" style="336" customWidth="1"/>
    <col min="8965" max="8965" width="6.125" style="336" customWidth="1"/>
    <col min="8966" max="8966" width="9.875" style="336" customWidth="1"/>
    <col min="8967" max="8967" width="6.5" style="336" bestFit="1" customWidth="1"/>
    <col min="8968" max="8968" width="9.875" style="336" customWidth="1"/>
    <col min="8969" max="8969" width="6.5" style="336" bestFit="1" customWidth="1"/>
    <col min="8970" max="8970" width="9.875" style="336" customWidth="1"/>
    <col min="8971" max="8971" width="6.5" style="336" bestFit="1" customWidth="1"/>
    <col min="8972" max="8972" width="9.875" style="336" customWidth="1"/>
    <col min="8973" max="8973" width="6.5" style="336" bestFit="1" customWidth="1"/>
    <col min="8974" max="8974" width="11.625" style="336" bestFit="1" customWidth="1"/>
    <col min="8975" max="8975" width="6.5" style="336" bestFit="1" customWidth="1"/>
    <col min="8976" max="8976" width="9" style="336"/>
    <col min="8977" max="8977" width="9.625" style="336" bestFit="1" customWidth="1"/>
    <col min="8978" max="9216" width="9" style="336"/>
    <col min="9217" max="9217" width="10.625" style="336" customWidth="1"/>
    <col min="9218" max="9218" width="9.875" style="336" customWidth="1"/>
    <col min="9219" max="9219" width="6.375" style="336" customWidth="1"/>
    <col min="9220" max="9220" width="9.875" style="336" customWidth="1"/>
    <col min="9221" max="9221" width="6.125" style="336" customWidth="1"/>
    <col min="9222" max="9222" width="9.875" style="336" customWidth="1"/>
    <col min="9223" max="9223" width="6.5" style="336" bestFit="1" customWidth="1"/>
    <col min="9224" max="9224" width="9.875" style="336" customWidth="1"/>
    <col min="9225" max="9225" width="6.5" style="336" bestFit="1" customWidth="1"/>
    <col min="9226" max="9226" width="9.875" style="336" customWidth="1"/>
    <col min="9227" max="9227" width="6.5" style="336" bestFit="1" customWidth="1"/>
    <col min="9228" max="9228" width="9.875" style="336" customWidth="1"/>
    <col min="9229" max="9229" width="6.5" style="336" bestFit="1" customWidth="1"/>
    <col min="9230" max="9230" width="11.625" style="336" bestFit="1" customWidth="1"/>
    <col min="9231" max="9231" width="6.5" style="336" bestFit="1" customWidth="1"/>
    <col min="9232" max="9232" width="9" style="336"/>
    <col min="9233" max="9233" width="9.625" style="336" bestFit="1" customWidth="1"/>
    <col min="9234" max="9472" width="9" style="336"/>
    <col min="9473" max="9473" width="10.625" style="336" customWidth="1"/>
    <col min="9474" max="9474" width="9.875" style="336" customWidth="1"/>
    <col min="9475" max="9475" width="6.375" style="336" customWidth="1"/>
    <col min="9476" max="9476" width="9.875" style="336" customWidth="1"/>
    <col min="9477" max="9477" width="6.125" style="336" customWidth="1"/>
    <col min="9478" max="9478" width="9.875" style="336" customWidth="1"/>
    <col min="9479" max="9479" width="6.5" style="336" bestFit="1" customWidth="1"/>
    <col min="9480" max="9480" width="9.875" style="336" customWidth="1"/>
    <col min="9481" max="9481" width="6.5" style="336" bestFit="1" customWidth="1"/>
    <col min="9482" max="9482" width="9.875" style="336" customWidth="1"/>
    <col min="9483" max="9483" width="6.5" style="336" bestFit="1" customWidth="1"/>
    <col min="9484" max="9484" width="9.875" style="336" customWidth="1"/>
    <col min="9485" max="9485" width="6.5" style="336" bestFit="1" customWidth="1"/>
    <col min="9486" max="9486" width="11.625" style="336" bestFit="1" customWidth="1"/>
    <col min="9487" max="9487" width="6.5" style="336" bestFit="1" customWidth="1"/>
    <col min="9488" max="9488" width="9" style="336"/>
    <col min="9489" max="9489" width="9.625" style="336" bestFit="1" customWidth="1"/>
    <col min="9490" max="9728" width="9" style="336"/>
    <col min="9729" max="9729" width="10.625" style="336" customWidth="1"/>
    <col min="9730" max="9730" width="9.875" style="336" customWidth="1"/>
    <col min="9731" max="9731" width="6.375" style="336" customWidth="1"/>
    <col min="9732" max="9732" width="9.875" style="336" customWidth="1"/>
    <col min="9733" max="9733" width="6.125" style="336" customWidth="1"/>
    <col min="9734" max="9734" width="9.875" style="336" customWidth="1"/>
    <col min="9735" max="9735" width="6.5" style="336" bestFit="1" customWidth="1"/>
    <col min="9736" max="9736" width="9.875" style="336" customWidth="1"/>
    <col min="9737" max="9737" width="6.5" style="336" bestFit="1" customWidth="1"/>
    <col min="9738" max="9738" width="9.875" style="336" customWidth="1"/>
    <col min="9739" max="9739" width="6.5" style="336" bestFit="1" customWidth="1"/>
    <col min="9740" max="9740" width="9.875" style="336" customWidth="1"/>
    <col min="9741" max="9741" width="6.5" style="336" bestFit="1" customWidth="1"/>
    <col min="9742" max="9742" width="11.625" style="336" bestFit="1" customWidth="1"/>
    <col min="9743" max="9743" width="6.5" style="336" bestFit="1" customWidth="1"/>
    <col min="9744" max="9744" width="9" style="336"/>
    <col min="9745" max="9745" width="9.625" style="336" bestFit="1" customWidth="1"/>
    <col min="9746" max="9984" width="9" style="336"/>
    <col min="9985" max="9985" width="10.625" style="336" customWidth="1"/>
    <col min="9986" max="9986" width="9.875" style="336" customWidth="1"/>
    <col min="9987" max="9987" width="6.375" style="336" customWidth="1"/>
    <col min="9988" max="9988" width="9.875" style="336" customWidth="1"/>
    <col min="9989" max="9989" width="6.125" style="336" customWidth="1"/>
    <col min="9990" max="9990" width="9.875" style="336" customWidth="1"/>
    <col min="9991" max="9991" width="6.5" style="336" bestFit="1" customWidth="1"/>
    <col min="9992" max="9992" width="9.875" style="336" customWidth="1"/>
    <col min="9993" max="9993" width="6.5" style="336" bestFit="1" customWidth="1"/>
    <col min="9994" max="9994" width="9.875" style="336" customWidth="1"/>
    <col min="9995" max="9995" width="6.5" style="336" bestFit="1" customWidth="1"/>
    <col min="9996" max="9996" width="9.875" style="336" customWidth="1"/>
    <col min="9997" max="9997" width="6.5" style="336" bestFit="1" customWidth="1"/>
    <col min="9998" max="9998" width="11.625" style="336" bestFit="1" customWidth="1"/>
    <col min="9999" max="9999" width="6.5" style="336" bestFit="1" customWidth="1"/>
    <col min="10000" max="10000" width="9" style="336"/>
    <col min="10001" max="10001" width="9.625" style="336" bestFit="1" customWidth="1"/>
    <col min="10002" max="10240" width="9" style="336"/>
    <col min="10241" max="10241" width="10.625" style="336" customWidth="1"/>
    <col min="10242" max="10242" width="9.875" style="336" customWidth="1"/>
    <col min="10243" max="10243" width="6.375" style="336" customWidth="1"/>
    <col min="10244" max="10244" width="9.875" style="336" customWidth="1"/>
    <col min="10245" max="10245" width="6.125" style="336" customWidth="1"/>
    <col min="10246" max="10246" width="9.875" style="336" customWidth="1"/>
    <col min="10247" max="10247" width="6.5" style="336" bestFit="1" customWidth="1"/>
    <col min="10248" max="10248" width="9.875" style="336" customWidth="1"/>
    <col min="10249" max="10249" width="6.5" style="336" bestFit="1" customWidth="1"/>
    <col min="10250" max="10250" width="9.875" style="336" customWidth="1"/>
    <col min="10251" max="10251" width="6.5" style="336" bestFit="1" customWidth="1"/>
    <col min="10252" max="10252" width="9.875" style="336" customWidth="1"/>
    <col min="10253" max="10253" width="6.5" style="336" bestFit="1" customWidth="1"/>
    <col min="10254" max="10254" width="11.625" style="336" bestFit="1" customWidth="1"/>
    <col min="10255" max="10255" width="6.5" style="336" bestFit="1" customWidth="1"/>
    <col min="10256" max="10256" width="9" style="336"/>
    <col min="10257" max="10257" width="9.625" style="336" bestFit="1" customWidth="1"/>
    <col min="10258" max="10496" width="9" style="336"/>
    <col min="10497" max="10497" width="10.625" style="336" customWidth="1"/>
    <col min="10498" max="10498" width="9.875" style="336" customWidth="1"/>
    <col min="10499" max="10499" width="6.375" style="336" customWidth="1"/>
    <col min="10500" max="10500" width="9.875" style="336" customWidth="1"/>
    <col min="10501" max="10501" width="6.125" style="336" customWidth="1"/>
    <col min="10502" max="10502" width="9.875" style="336" customWidth="1"/>
    <col min="10503" max="10503" width="6.5" style="336" bestFit="1" customWidth="1"/>
    <col min="10504" max="10504" width="9.875" style="336" customWidth="1"/>
    <col min="10505" max="10505" width="6.5" style="336" bestFit="1" customWidth="1"/>
    <col min="10506" max="10506" width="9.875" style="336" customWidth="1"/>
    <col min="10507" max="10507" width="6.5" style="336" bestFit="1" customWidth="1"/>
    <col min="10508" max="10508" width="9.875" style="336" customWidth="1"/>
    <col min="10509" max="10509" width="6.5" style="336" bestFit="1" customWidth="1"/>
    <col min="10510" max="10510" width="11.625" style="336" bestFit="1" customWidth="1"/>
    <col min="10511" max="10511" width="6.5" style="336" bestFit="1" customWidth="1"/>
    <col min="10512" max="10512" width="9" style="336"/>
    <col min="10513" max="10513" width="9.625" style="336" bestFit="1" customWidth="1"/>
    <col min="10514" max="10752" width="9" style="336"/>
    <col min="10753" max="10753" width="10.625" style="336" customWidth="1"/>
    <col min="10754" max="10754" width="9.875" style="336" customWidth="1"/>
    <col min="10755" max="10755" width="6.375" style="336" customWidth="1"/>
    <col min="10756" max="10756" width="9.875" style="336" customWidth="1"/>
    <col min="10757" max="10757" width="6.125" style="336" customWidth="1"/>
    <col min="10758" max="10758" width="9.875" style="336" customWidth="1"/>
    <col min="10759" max="10759" width="6.5" style="336" bestFit="1" customWidth="1"/>
    <col min="10760" max="10760" width="9.875" style="336" customWidth="1"/>
    <col min="10761" max="10761" width="6.5" style="336" bestFit="1" customWidth="1"/>
    <col min="10762" max="10762" width="9.875" style="336" customWidth="1"/>
    <col min="10763" max="10763" width="6.5" style="336" bestFit="1" customWidth="1"/>
    <col min="10764" max="10764" width="9.875" style="336" customWidth="1"/>
    <col min="10765" max="10765" width="6.5" style="336" bestFit="1" customWidth="1"/>
    <col min="10766" max="10766" width="11.625" style="336" bestFit="1" customWidth="1"/>
    <col min="10767" max="10767" width="6.5" style="336" bestFit="1" customWidth="1"/>
    <col min="10768" max="10768" width="9" style="336"/>
    <col min="10769" max="10769" width="9.625" style="336" bestFit="1" customWidth="1"/>
    <col min="10770" max="11008" width="9" style="336"/>
    <col min="11009" max="11009" width="10.625" style="336" customWidth="1"/>
    <col min="11010" max="11010" width="9.875" style="336" customWidth="1"/>
    <col min="11011" max="11011" width="6.375" style="336" customWidth="1"/>
    <col min="11012" max="11012" width="9.875" style="336" customWidth="1"/>
    <col min="11013" max="11013" width="6.125" style="336" customWidth="1"/>
    <col min="11014" max="11014" width="9.875" style="336" customWidth="1"/>
    <col min="11015" max="11015" width="6.5" style="336" bestFit="1" customWidth="1"/>
    <col min="11016" max="11016" width="9.875" style="336" customWidth="1"/>
    <col min="11017" max="11017" width="6.5" style="336" bestFit="1" customWidth="1"/>
    <col min="11018" max="11018" width="9.875" style="336" customWidth="1"/>
    <col min="11019" max="11019" width="6.5" style="336" bestFit="1" customWidth="1"/>
    <col min="11020" max="11020" width="9.875" style="336" customWidth="1"/>
    <col min="11021" max="11021" width="6.5" style="336" bestFit="1" customWidth="1"/>
    <col min="11022" max="11022" width="11.625" style="336" bestFit="1" customWidth="1"/>
    <col min="11023" max="11023" width="6.5" style="336" bestFit="1" customWidth="1"/>
    <col min="11024" max="11024" width="9" style="336"/>
    <col min="11025" max="11025" width="9.625" style="336" bestFit="1" customWidth="1"/>
    <col min="11026" max="11264" width="9" style="336"/>
    <col min="11265" max="11265" width="10.625" style="336" customWidth="1"/>
    <col min="11266" max="11266" width="9.875" style="336" customWidth="1"/>
    <col min="11267" max="11267" width="6.375" style="336" customWidth="1"/>
    <col min="11268" max="11268" width="9.875" style="336" customWidth="1"/>
    <col min="11269" max="11269" width="6.125" style="336" customWidth="1"/>
    <col min="11270" max="11270" width="9.875" style="336" customWidth="1"/>
    <col min="11271" max="11271" width="6.5" style="336" bestFit="1" customWidth="1"/>
    <col min="11272" max="11272" width="9.875" style="336" customWidth="1"/>
    <col min="11273" max="11273" width="6.5" style="336" bestFit="1" customWidth="1"/>
    <col min="11274" max="11274" width="9.875" style="336" customWidth="1"/>
    <col min="11275" max="11275" width="6.5" style="336" bestFit="1" customWidth="1"/>
    <col min="11276" max="11276" width="9.875" style="336" customWidth="1"/>
    <col min="11277" max="11277" width="6.5" style="336" bestFit="1" customWidth="1"/>
    <col min="11278" max="11278" width="11.625" style="336" bestFit="1" customWidth="1"/>
    <col min="11279" max="11279" width="6.5" style="336" bestFit="1" customWidth="1"/>
    <col min="11280" max="11280" width="9" style="336"/>
    <col min="11281" max="11281" width="9.625" style="336" bestFit="1" customWidth="1"/>
    <col min="11282" max="11520" width="9" style="336"/>
    <col min="11521" max="11521" width="10.625" style="336" customWidth="1"/>
    <col min="11522" max="11522" width="9.875" style="336" customWidth="1"/>
    <col min="11523" max="11523" width="6.375" style="336" customWidth="1"/>
    <col min="11524" max="11524" width="9.875" style="336" customWidth="1"/>
    <col min="11525" max="11525" width="6.125" style="336" customWidth="1"/>
    <col min="11526" max="11526" width="9.875" style="336" customWidth="1"/>
    <col min="11527" max="11527" width="6.5" style="336" bestFit="1" customWidth="1"/>
    <col min="11528" max="11528" width="9.875" style="336" customWidth="1"/>
    <col min="11529" max="11529" width="6.5" style="336" bestFit="1" customWidth="1"/>
    <col min="11530" max="11530" width="9.875" style="336" customWidth="1"/>
    <col min="11531" max="11531" width="6.5" style="336" bestFit="1" customWidth="1"/>
    <col min="11532" max="11532" width="9.875" style="336" customWidth="1"/>
    <col min="11533" max="11533" width="6.5" style="336" bestFit="1" customWidth="1"/>
    <col min="11534" max="11534" width="11.625" style="336" bestFit="1" customWidth="1"/>
    <col min="11535" max="11535" width="6.5" style="336" bestFit="1" customWidth="1"/>
    <col min="11536" max="11536" width="9" style="336"/>
    <col min="11537" max="11537" width="9.625" style="336" bestFit="1" customWidth="1"/>
    <col min="11538" max="11776" width="9" style="336"/>
    <col min="11777" max="11777" width="10.625" style="336" customWidth="1"/>
    <col min="11778" max="11778" width="9.875" style="336" customWidth="1"/>
    <col min="11779" max="11779" width="6.375" style="336" customWidth="1"/>
    <col min="11780" max="11780" width="9.875" style="336" customWidth="1"/>
    <col min="11781" max="11781" width="6.125" style="336" customWidth="1"/>
    <col min="11782" max="11782" width="9.875" style="336" customWidth="1"/>
    <col min="11783" max="11783" width="6.5" style="336" bestFit="1" customWidth="1"/>
    <col min="11784" max="11784" width="9.875" style="336" customWidth="1"/>
    <col min="11785" max="11785" width="6.5" style="336" bestFit="1" customWidth="1"/>
    <col min="11786" max="11786" width="9.875" style="336" customWidth="1"/>
    <col min="11787" max="11787" width="6.5" style="336" bestFit="1" customWidth="1"/>
    <col min="11788" max="11788" width="9.875" style="336" customWidth="1"/>
    <col min="11789" max="11789" width="6.5" style="336" bestFit="1" customWidth="1"/>
    <col min="11790" max="11790" width="11.625" style="336" bestFit="1" customWidth="1"/>
    <col min="11791" max="11791" width="6.5" style="336" bestFit="1" customWidth="1"/>
    <col min="11792" max="11792" width="9" style="336"/>
    <col min="11793" max="11793" width="9.625" style="336" bestFit="1" customWidth="1"/>
    <col min="11794" max="12032" width="9" style="336"/>
    <col min="12033" max="12033" width="10.625" style="336" customWidth="1"/>
    <col min="12034" max="12034" width="9.875" style="336" customWidth="1"/>
    <col min="12035" max="12035" width="6.375" style="336" customWidth="1"/>
    <col min="12036" max="12036" width="9.875" style="336" customWidth="1"/>
    <col min="12037" max="12037" width="6.125" style="336" customWidth="1"/>
    <col min="12038" max="12038" width="9.875" style="336" customWidth="1"/>
    <col min="12039" max="12039" width="6.5" style="336" bestFit="1" customWidth="1"/>
    <col min="12040" max="12040" width="9.875" style="336" customWidth="1"/>
    <col min="12041" max="12041" width="6.5" style="336" bestFit="1" customWidth="1"/>
    <col min="12042" max="12042" width="9.875" style="336" customWidth="1"/>
    <col min="12043" max="12043" width="6.5" style="336" bestFit="1" customWidth="1"/>
    <col min="12044" max="12044" width="9.875" style="336" customWidth="1"/>
    <col min="12045" max="12045" width="6.5" style="336" bestFit="1" customWidth="1"/>
    <col min="12046" max="12046" width="11.625" style="336" bestFit="1" customWidth="1"/>
    <col min="12047" max="12047" width="6.5" style="336" bestFit="1" customWidth="1"/>
    <col min="12048" max="12048" width="9" style="336"/>
    <col min="12049" max="12049" width="9.625" style="336" bestFit="1" customWidth="1"/>
    <col min="12050" max="12288" width="9" style="336"/>
    <col min="12289" max="12289" width="10.625" style="336" customWidth="1"/>
    <col min="12290" max="12290" width="9.875" style="336" customWidth="1"/>
    <col min="12291" max="12291" width="6.375" style="336" customWidth="1"/>
    <col min="12292" max="12292" width="9.875" style="336" customWidth="1"/>
    <col min="12293" max="12293" width="6.125" style="336" customWidth="1"/>
    <col min="12294" max="12294" width="9.875" style="336" customWidth="1"/>
    <col min="12295" max="12295" width="6.5" style="336" bestFit="1" customWidth="1"/>
    <col min="12296" max="12296" width="9.875" style="336" customWidth="1"/>
    <col min="12297" max="12297" width="6.5" style="336" bestFit="1" customWidth="1"/>
    <col min="12298" max="12298" width="9.875" style="336" customWidth="1"/>
    <col min="12299" max="12299" width="6.5" style="336" bestFit="1" customWidth="1"/>
    <col min="12300" max="12300" width="9.875" style="336" customWidth="1"/>
    <col min="12301" max="12301" width="6.5" style="336" bestFit="1" customWidth="1"/>
    <col min="12302" max="12302" width="11.625" style="336" bestFit="1" customWidth="1"/>
    <col min="12303" max="12303" width="6.5" style="336" bestFit="1" customWidth="1"/>
    <col min="12304" max="12304" width="9" style="336"/>
    <col min="12305" max="12305" width="9.625" style="336" bestFit="1" customWidth="1"/>
    <col min="12306" max="12544" width="9" style="336"/>
    <col min="12545" max="12545" width="10.625" style="336" customWidth="1"/>
    <col min="12546" max="12546" width="9.875" style="336" customWidth="1"/>
    <col min="12547" max="12547" width="6.375" style="336" customWidth="1"/>
    <col min="12548" max="12548" width="9.875" style="336" customWidth="1"/>
    <col min="12549" max="12549" width="6.125" style="336" customWidth="1"/>
    <col min="12550" max="12550" width="9.875" style="336" customWidth="1"/>
    <col min="12551" max="12551" width="6.5" style="336" bestFit="1" customWidth="1"/>
    <col min="12552" max="12552" width="9.875" style="336" customWidth="1"/>
    <col min="12553" max="12553" width="6.5" style="336" bestFit="1" customWidth="1"/>
    <col min="12554" max="12554" width="9.875" style="336" customWidth="1"/>
    <col min="12555" max="12555" width="6.5" style="336" bestFit="1" customWidth="1"/>
    <col min="12556" max="12556" width="9.875" style="336" customWidth="1"/>
    <col min="12557" max="12557" width="6.5" style="336" bestFit="1" customWidth="1"/>
    <col min="12558" max="12558" width="11.625" style="336" bestFit="1" customWidth="1"/>
    <col min="12559" max="12559" width="6.5" style="336" bestFit="1" customWidth="1"/>
    <col min="12560" max="12560" width="9" style="336"/>
    <col min="12561" max="12561" width="9.625" style="336" bestFit="1" customWidth="1"/>
    <col min="12562" max="12800" width="9" style="336"/>
    <col min="12801" max="12801" width="10.625" style="336" customWidth="1"/>
    <col min="12802" max="12802" width="9.875" style="336" customWidth="1"/>
    <col min="12803" max="12803" width="6.375" style="336" customWidth="1"/>
    <col min="12804" max="12804" width="9.875" style="336" customWidth="1"/>
    <col min="12805" max="12805" width="6.125" style="336" customWidth="1"/>
    <col min="12806" max="12806" width="9.875" style="336" customWidth="1"/>
    <col min="12807" max="12807" width="6.5" style="336" bestFit="1" customWidth="1"/>
    <col min="12808" max="12808" width="9.875" style="336" customWidth="1"/>
    <col min="12809" max="12809" width="6.5" style="336" bestFit="1" customWidth="1"/>
    <col min="12810" max="12810" width="9.875" style="336" customWidth="1"/>
    <col min="12811" max="12811" width="6.5" style="336" bestFit="1" customWidth="1"/>
    <col min="12812" max="12812" width="9.875" style="336" customWidth="1"/>
    <col min="12813" max="12813" width="6.5" style="336" bestFit="1" customWidth="1"/>
    <col min="12814" max="12814" width="11.625" style="336" bestFit="1" customWidth="1"/>
    <col min="12815" max="12815" width="6.5" style="336" bestFit="1" customWidth="1"/>
    <col min="12816" max="12816" width="9" style="336"/>
    <col min="12817" max="12817" width="9.625" style="336" bestFit="1" customWidth="1"/>
    <col min="12818" max="13056" width="9" style="336"/>
    <col min="13057" max="13057" width="10.625" style="336" customWidth="1"/>
    <col min="13058" max="13058" width="9.875" style="336" customWidth="1"/>
    <col min="13059" max="13059" width="6.375" style="336" customWidth="1"/>
    <col min="13060" max="13060" width="9.875" style="336" customWidth="1"/>
    <col min="13061" max="13061" width="6.125" style="336" customWidth="1"/>
    <col min="13062" max="13062" width="9.875" style="336" customWidth="1"/>
    <col min="13063" max="13063" width="6.5" style="336" bestFit="1" customWidth="1"/>
    <col min="13064" max="13064" width="9.875" style="336" customWidth="1"/>
    <col min="13065" max="13065" width="6.5" style="336" bestFit="1" customWidth="1"/>
    <col min="13066" max="13066" width="9.875" style="336" customWidth="1"/>
    <col min="13067" max="13067" width="6.5" style="336" bestFit="1" customWidth="1"/>
    <col min="13068" max="13068" width="9.875" style="336" customWidth="1"/>
    <col min="13069" max="13069" width="6.5" style="336" bestFit="1" customWidth="1"/>
    <col min="13070" max="13070" width="11.625" style="336" bestFit="1" customWidth="1"/>
    <col min="13071" max="13071" width="6.5" style="336" bestFit="1" customWidth="1"/>
    <col min="13072" max="13072" width="9" style="336"/>
    <col min="13073" max="13073" width="9.625" style="336" bestFit="1" customWidth="1"/>
    <col min="13074" max="13312" width="9" style="336"/>
    <col min="13313" max="13313" width="10.625" style="336" customWidth="1"/>
    <col min="13314" max="13314" width="9.875" style="336" customWidth="1"/>
    <col min="13315" max="13315" width="6.375" style="336" customWidth="1"/>
    <col min="13316" max="13316" width="9.875" style="336" customWidth="1"/>
    <col min="13317" max="13317" width="6.125" style="336" customWidth="1"/>
    <col min="13318" max="13318" width="9.875" style="336" customWidth="1"/>
    <col min="13319" max="13319" width="6.5" style="336" bestFit="1" customWidth="1"/>
    <col min="13320" max="13320" width="9.875" style="336" customWidth="1"/>
    <col min="13321" max="13321" width="6.5" style="336" bestFit="1" customWidth="1"/>
    <col min="13322" max="13322" width="9.875" style="336" customWidth="1"/>
    <col min="13323" max="13323" width="6.5" style="336" bestFit="1" customWidth="1"/>
    <col min="13324" max="13324" width="9.875" style="336" customWidth="1"/>
    <col min="13325" max="13325" width="6.5" style="336" bestFit="1" customWidth="1"/>
    <col min="13326" max="13326" width="11.625" style="336" bestFit="1" customWidth="1"/>
    <col min="13327" max="13327" width="6.5" style="336" bestFit="1" customWidth="1"/>
    <col min="13328" max="13328" width="9" style="336"/>
    <col min="13329" max="13329" width="9.625" style="336" bestFit="1" customWidth="1"/>
    <col min="13330" max="13568" width="9" style="336"/>
    <col min="13569" max="13569" width="10.625" style="336" customWidth="1"/>
    <col min="13570" max="13570" width="9.875" style="336" customWidth="1"/>
    <col min="13571" max="13571" width="6.375" style="336" customWidth="1"/>
    <col min="13572" max="13572" width="9.875" style="336" customWidth="1"/>
    <col min="13573" max="13573" width="6.125" style="336" customWidth="1"/>
    <col min="13574" max="13574" width="9.875" style="336" customWidth="1"/>
    <col min="13575" max="13575" width="6.5" style="336" bestFit="1" customWidth="1"/>
    <col min="13576" max="13576" width="9.875" style="336" customWidth="1"/>
    <col min="13577" max="13577" width="6.5" style="336" bestFit="1" customWidth="1"/>
    <col min="13578" max="13578" width="9.875" style="336" customWidth="1"/>
    <col min="13579" max="13579" width="6.5" style="336" bestFit="1" customWidth="1"/>
    <col min="13580" max="13580" width="9.875" style="336" customWidth="1"/>
    <col min="13581" max="13581" width="6.5" style="336" bestFit="1" customWidth="1"/>
    <col min="13582" max="13582" width="11.625" style="336" bestFit="1" customWidth="1"/>
    <col min="13583" max="13583" width="6.5" style="336" bestFit="1" customWidth="1"/>
    <col min="13584" max="13584" width="9" style="336"/>
    <col min="13585" max="13585" width="9.625" style="336" bestFit="1" customWidth="1"/>
    <col min="13586" max="13824" width="9" style="336"/>
    <col min="13825" max="13825" width="10.625" style="336" customWidth="1"/>
    <col min="13826" max="13826" width="9.875" style="336" customWidth="1"/>
    <col min="13827" max="13827" width="6.375" style="336" customWidth="1"/>
    <col min="13828" max="13828" width="9.875" style="336" customWidth="1"/>
    <col min="13829" max="13829" width="6.125" style="336" customWidth="1"/>
    <col min="13830" max="13830" width="9.875" style="336" customWidth="1"/>
    <col min="13831" max="13831" width="6.5" style="336" bestFit="1" customWidth="1"/>
    <col min="13832" max="13832" width="9.875" style="336" customWidth="1"/>
    <col min="13833" max="13833" width="6.5" style="336" bestFit="1" customWidth="1"/>
    <col min="13834" max="13834" width="9.875" style="336" customWidth="1"/>
    <col min="13835" max="13835" width="6.5" style="336" bestFit="1" customWidth="1"/>
    <col min="13836" max="13836" width="9.875" style="336" customWidth="1"/>
    <col min="13837" max="13837" width="6.5" style="336" bestFit="1" customWidth="1"/>
    <col min="13838" max="13838" width="11.625" style="336" bestFit="1" customWidth="1"/>
    <col min="13839" max="13839" width="6.5" style="336" bestFit="1" customWidth="1"/>
    <col min="13840" max="13840" width="9" style="336"/>
    <col min="13841" max="13841" width="9.625" style="336" bestFit="1" customWidth="1"/>
    <col min="13842" max="14080" width="9" style="336"/>
    <col min="14081" max="14081" width="10.625" style="336" customWidth="1"/>
    <col min="14082" max="14082" width="9.875" style="336" customWidth="1"/>
    <col min="14083" max="14083" width="6.375" style="336" customWidth="1"/>
    <col min="14084" max="14084" width="9.875" style="336" customWidth="1"/>
    <col min="14085" max="14085" width="6.125" style="336" customWidth="1"/>
    <col min="14086" max="14086" width="9.875" style="336" customWidth="1"/>
    <col min="14087" max="14087" width="6.5" style="336" bestFit="1" customWidth="1"/>
    <col min="14088" max="14088" width="9.875" style="336" customWidth="1"/>
    <col min="14089" max="14089" width="6.5" style="336" bestFit="1" customWidth="1"/>
    <col min="14090" max="14090" width="9.875" style="336" customWidth="1"/>
    <col min="14091" max="14091" width="6.5" style="336" bestFit="1" customWidth="1"/>
    <col min="14092" max="14092" width="9.875" style="336" customWidth="1"/>
    <col min="14093" max="14093" width="6.5" style="336" bestFit="1" customWidth="1"/>
    <col min="14094" max="14094" width="11.625" style="336" bestFit="1" customWidth="1"/>
    <col min="14095" max="14095" width="6.5" style="336" bestFit="1" customWidth="1"/>
    <col min="14096" max="14096" width="9" style="336"/>
    <col min="14097" max="14097" width="9.625" style="336" bestFit="1" customWidth="1"/>
    <col min="14098" max="14336" width="9" style="336"/>
    <col min="14337" max="14337" width="10.625" style="336" customWidth="1"/>
    <col min="14338" max="14338" width="9.875" style="336" customWidth="1"/>
    <col min="14339" max="14339" width="6.375" style="336" customWidth="1"/>
    <col min="14340" max="14340" width="9.875" style="336" customWidth="1"/>
    <col min="14341" max="14341" width="6.125" style="336" customWidth="1"/>
    <col min="14342" max="14342" width="9.875" style="336" customWidth="1"/>
    <col min="14343" max="14343" width="6.5" style="336" bestFit="1" customWidth="1"/>
    <col min="14344" max="14344" width="9.875" style="336" customWidth="1"/>
    <col min="14345" max="14345" width="6.5" style="336" bestFit="1" customWidth="1"/>
    <col min="14346" max="14346" width="9.875" style="336" customWidth="1"/>
    <col min="14347" max="14347" width="6.5" style="336" bestFit="1" customWidth="1"/>
    <col min="14348" max="14348" width="9.875" style="336" customWidth="1"/>
    <col min="14349" max="14349" width="6.5" style="336" bestFit="1" customWidth="1"/>
    <col min="14350" max="14350" width="11.625" style="336" bestFit="1" customWidth="1"/>
    <col min="14351" max="14351" width="6.5" style="336" bestFit="1" customWidth="1"/>
    <col min="14352" max="14352" width="9" style="336"/>
    <col min="14353" max="14353" width="9.625" style="336" bestFit="1" customWidth="1"/>
    <col min="14354" max="14592" width="9" style="336"/>
    <col min="14593" max="14593" width="10.625" style="336" customWidth="1"/>
    <col min="14594" max="14594" width="9.875" style="336" customWidth="1"/>
    <col min="14595" max="14595" width="6.375" style="336" customWidth="1"/>
    <col min="14596" max="14596" width="9.875" style="336" customWidth="1"/>
    <col min="14597" max="14597" width="6.125" style="336" customWidth="1"/>
    <col min="14598" max="14598" width="9.875" style="336" customWidth="1"/>
    <col min="14599" max="14599" width="6.5" style="336" bestFit="1" customWidth="1"/>
    <col min="14600" max="14600" width="9.875" style="336" customWidth="1"/>
    <col min="14601" max="14601" width="6.5" style="336" bestFit="1" customWidth="1"/>
    <col min="14602" max="14602" width="9.875" style="336" customWidth="1"/>
    <col min="14603" max="14603" width="6.5" style="336" bestFit="1" customWidth="1"/>
    <col min="14604" max="14604" width="9.875" style="336" customWidth="1"/>
    <col min="14605" max="14605" width="6.5" style="336" bestFit="1" customWidth="1"/>
    <col min="14606" max="14606" width="11.625" style="336" bestFit="1" customWidth="1"/>
    <col min="14607" max="14607" width="6.5" style="336" bestFit="1" customWidth="1"/>
    <col min="14608" max="14608" width="9" style="336"/>
    <col min="14609" max="14609" width="9.625" style="336" bestFit="1" customWidth="1"/>
    <col min="14610" max="14848" width="9" style="336"/>
    <col min="14849" max="14849" width="10.625" style="336" customWidth="1"/>
    <col min="14850" max="14850" width="9.875" style="336" customWidth="1"/>
    <col min="14851" max="14851" width="6.375" style="336" customWidth="1"/>
    <col min="14852" max="14852" width="9.875" style="336" customWidth="1"/>
    <col min="14853" max="14853" width="6.125" style="336" customWidth="1"/>
    <col min="14854" max="14854" width="9.875" style="336" customWidth="1"/>
    <col min="14855" max="14855" width="6.5" style="336" bestFit="1" customWidth="1"/>
    <col min="14856" max="14856" width="9.875" style="336" customWidth="1"/>
    <col min="14857" max="14857" width="6.5" style="336" bestFit="1" customWidth="1"/>
    <col min="14858" max="14858" width="9.875" style="336" customWidth="1"/>
    <col min="14859" max="14859" width="6.5" style="336" bestFit="1" customWidth="1"/>
    <col min="14860" max="14860" width="9.875" style="336" customWidth="1"/>
    <col min="14861" max="14861" width="6.5" style="336" bestFit="1" customWidth="1"/>
    <col min="14862" max="14862" width="11.625" style="336" bestFit="1" customWidth="1"/>
    <col min="14863" max="14863" width="6.5" style="336" bestFit="1" customWidth="1"/>
    <col min="14864" max="14864" width="9" style="336"/>
    <col min="14865" max="14865" width="9.625" style="336" bestFit="1" customWidth="1"/>
    <col min="14866" max="15104" width="9" style="336"/>
    <col min="15105" max="15105" width="10.625" style="336" customWidth="1"/>
    <col min="15106" max="15106" width="9.875" style="336" customWidth="1"/>
    <col min="15107" max="15107" width="6.375" style="336" customWidth="1"/>
    <col min="15108" max="15108" width="9.875" style="336" customWidth="1"/>
    <col min="15109" max="15109" width="6.125" style="336" customWidth="1"/>
    <col min="15110" max="15110" width="9.875" style="336" customWidth="1"/>
    <col min="15111" max="15111" width="6.5" style="336" bestFit="1" customWidth="1"/>
    <col min="15112" max="15112" width="9.875" style="336" customWidth="1"/>
    <col min="15113" max="15113" width="6.5" style="336" bestFit="1" customWidth="1"/>
    <col min="15114" max="15114" width="9.875" style="336" customWidth="1"/>
    <col min="15115" max="15115" width="6.5" style="336" bestFit="1" customWidth="1"/>
    <col min="15116" max="15116" width="9.875" style="336" customWidth="1"/>
    <col min="15117" max="15117" width="6.5" style="336" bestFit="1" customWidth="1"/>
    <col min="15118" max="15118" width="11.625" style="336" bestFit="1" customWidth="1"/>
    <col min="15119" max="15119" width="6.5" style="336" bestFit="1" customWidth="1"/>
    <col min="15120" max="15120" width="9" style="336"/>
    <col min="15121" max="15121" width="9.625" style="336" bestFit="1" customWidth="1"/>
    <col min="15122" max="15360" width="9" style="336"/>
    <col min="15361" max="15361" width="10.625" style="336" customWidth="1"/>
    <col min="15362" max="15362" width="9.875" style="336" customWidth="1"/>
    <col min="15363" max="15363" width="6.375" style="336" customWidth="1"/>
    <col min="15364" max="15364" width="9.875" style="336" customWidth="1"/>
    <col min="15365" max="15365" width="6.125" style="336" customWidth="1"/>
    <col min="15366" max="15366" width="9.875" style="336" customWidth="1"/>
    <col min="15367" max="15367" width="6.5" style="336" bestFit="1" customWidth="1"/>
    <col min="15368" max="15368" width="9.875" style="336" customWidth="1"/>
    <col min="15369" max="15369" width="6.5" style="336" bestFit="1" customWidth="1"/>
    <col min="15370" max="15370" width="9.875" style="336" customWidth="1"/>
    <col min="15371" max="15371" width="6.5" style="336" bestFit="1" customWidth="1"/>
    <col min="15372" max="15372" width="9.875" style="336" customWidth="1"/>
    <col min="15373" max="15373" width="6.5" style="336" bestFit="1" customWidth="1"/>
    <col min="15374" max="15374" width="11.625" style="336" bestFit="1" customWidth="1"/>
    <col min="15375" max="15375" width="6.5" style="336" bestFit="1" customWidth="1"/>
    <col min="15376" max="15376" width="9" style="336"/>
    <col min="15377" max="15377" width="9.625" style="336" bestFit="1" customWidth="1"/>
    <col min="15378" max="15616" width="9" style="336"/>
    <col min="15617" max="15617" width="10.625" style="336" customWidth="1"/>
    <col min="15618" max="15618" width="9.875" style="336" customWidth="1"/>
    <col min="15619" max="15619" width="6.375" style="336" customWidth="1"/>
    <col min="15620" max="15620" width="9.875" style="336" customWidth="1"/>
    <col min="15621" max="15621" width="6.125" style="336" customWidth="1"/>
    <col min="15622" max="15622" width="9.875" style="336" customWidth="1"/>
    <col min="15623" max="15623" width="6.5" style="336" bestFit="1" customWidth="1"/>
    <col min="15624" max="15624" width="9.875" style="336" customWidth="1"/>
    <col min="15625" max="15625" width="6.5" style="336" bestFit="1" customWidth="1"/>
    <col min="15626" max="15626" width="9.875" style="336" customWidth="1"/>
    <col min="15627" max="15627" width="6.5" style="336" bestFit="1" customWidth="1"/>
    <col min="15628" max="15628" width="9.875" style="336" customWidth="1"/>
    <col min="15629" max="15629" width="6.5" style="336" bestFit="1" customWidth="1"/>
    <col min="15630" max="15630" width="11.625" style="336" bestFit="1" customWidth="1"/>
    <col min="15631" max="15631" width="6.5" style="336" bestFit="1" customWidth="1"/>
    <col min="15632" max="15632" width="9" style="336"/>
    <col min="15633" max="15633" width="9.625" style="336" bestFit="1" customWidth="1"/>
    <col min="15634" max="15872" width="9" style="336"/>
    <col min="15873" max="15873" width="10.625" style="336" customWidth="1"/>
    <col min="15874" max="15874" width="9.875" style="336" customWidth="1"/>
    <col min="15875" max="15875" width="6.375" style="336" customWidth="1"/>
    <col min="15876" max="15876" width="9.875" style="336" customWidth="1"/>
    <col min="15877" max="15877" width="6.125" style="336" customWidth="1"/>
    <col min="15878" max="15878" width="9.875" style="336" customWidth="1"/>
    <col min="15879" max="15879" width="6.5" style="336" bestFit="1" customWidth="1"/>
    <col min="15880" max="15880" width="9.875" style="336" customWidth="1"/>
    <col min="15881" max="15881" width="6.5" style="336" bestFit="1" customWidth="1"/>
    <col min="15882" max="15882" width="9.875" style="336" customWidth="1"/>
    <col min="15883" max="15883" width="6.5" style="336" bestFit="1" customWidth="1"/>
    <col min="15884" max="15884" width="9.875" style="336" customWidth="1"/>
    <col min="15885" max="15885" width="6.5" style="336" bestFit="1" customWidth="1"/>
    <col min="15886" max="15886" width="11.625" style="336" bestFit="1" customWidth="1"/>
    <col min="15887" max="15887" width="6.5" style="336" bestFit="1" customWidth="1"/>
    <col min="15888" max="15888" width="9" style="336"/>
    <col min="15889" max="15889" width="9.625" style="336" bestFit="1" customWidth="1"/>
    <col min="15890" max="16128" width="9" style="336"/>
    <col min="16129" max="16129" width="10.625" style="336" customWidth="1"/>
    <col min="16130" max="16130" width="9.875" style="336" customWidth="1"/>
    <col min="16131" max="16131" width="6.375" style="336" customWidth="1"/>
    <col min="16132" max="16132" width="9.875" style="336" customWidth="1"/>
    <col min="16133" max="16133" width="6.125" style="336" customWidth="1"/>
    <col min="16134" max="16134" width="9.875" style="336" customWidth="1"/>
    <col min="16135" max="16135" width="6.5" style="336" bestFit="1" customWidth="1"/>
    <col min="16136" max="16136" width="9.875" style="336" customWidth="1"/>
    <col min="16137" max="16137" width="6.5" style="336" bestFit="1" customWidth="1"/>
    <col min="16138" max="16138" width="9.875" style="336" customWidth="1"/>
    <col min="16139" max="16139" width="6.5" style="336" bestFit="1" customWidth="1"/>
    <col min="16140" max="16140" width="9.875" style="336" customWidth="1"/>
    <col min="16141" max="16141" width="6.5" style="336" bestFit="1" customWidth="1"/>
    <col min="16142" max="16142" width="11.625" style="336" bestFit="1" customWidth="1"/>
    <col min="16143" max="16143" width="6.5" style="336" bestFit="1" customWidth="1"/>
    <col min="16144" max="16144" width="9" style="336"/>
    <col min="16145" max="16145" width="9.625" style="336" bestFit="1" customWidth="1"/>
    <col min="16146" max="16384" width="9" style="336"/>
  </cols>
  <sheetData>
    <row r="1" spans="1:18" ht="24" customHeight="1">
      <c r="A1" s="334"/>
      <c r="B1" s="335"/>
    </row>
    <row r="2" spans="1:18" ht="24" customHeight="1">
      <c r="A2" s="269" t="s">
        <v>443</v>
      </c>
      <c r="B2" s="337"/>
      <c r="C2" s="338"/>
      <c r="D2" s="338"/>
      <c r="E2" s="338"/>
      <c r="F2" s="338"/>
      <c r="G2" s="338"/>
      <c r="H2" s="338"/>
      <c r="I2" s="338"/>
      <c r="J2" s="338"/>
      <c r="K2" s="338"/>
    </row>
    <row r="3" spans="1:18" ht="24" customHeight="1" thickBot="1">
      <c r="A3" s="339" t="s">
        <v>444</v>
      </c>
      <c r="B3" s="340"/>
      <c r="C3" s="341"/>
      <c r="D3" s="341"/>
      <c r="E3" s="342"/>
      <c r="F3" s="342"/>
      <c r="G3" s="342"/>
      <c r="H3" s="342"/>
      <c r="I3" s="342"/>
      <c r="J3" s="342"/>
      <c r="K3" s="342"/>
      <c r="M3" s="1195" t="s">
        <v>664</v>
      </c>
      <c r="N3" s="1195"/>
      <c r="O3" s="1195"/>
    </row>
    <row r="4" spans="1:18" ht="31.9" customHeight="1" thickBot="1">
      <c r="A4" s="343" t="s">
        <v>88</v>
      </c>
      <c r="B4" s="1196" t="s">
        <v>89</v>
      </c>
      <c r="C4" s="1197"/>
      <c r="D4" s="1197"/>
      <c r="E4" s="1197"/>
      <c r="F4" s="1197"/>
      <c r="G4" s="1197"/>
      <c r="H4" s="1197"/>
      <c r="I4" s="1197"/>
      <c r="J4" s="1197"/>
      <c r="K4" s="1197"/>
      <c r="L4" s="1197"/>
      <c r="M4" s="1197"/>
      <c r="N4" s="1197"/>
      <c r="O4" s="1198"/>
    </row>
    <row r="5" spans="1:18" ht="31.9" customHeight="1">
      <c r="A5" s="344" t="s">
        <v>90</v>
      </c>
      <c r="B5" s="1192" t="s">
        <v>91</v>
      </c>
      <c r="C5" s="1193"/>
      <c r="D5" s="1192" t="s">
        <v>92</v>
      </c>
      <c r="E5" s="1193"/>
      <c r="F5" s="1192" t="s">
        <v>93</v>
      </c>
      <c r="G5" s="1193"/>
      <c r="H5" s="1192" t="s">
        <v>94</v>
      </c>
      <c r="I5" s="1193"/>
      <c r="J5" s="1192" t="s">
        <v>95</v>
      </c>
      <c r="K5" s="1193"/>
      <c r="L5" s="1192" t="s">
        <v>96</v>
      </c>
      <c r="M5" s="1193"/>
      <c r="N5" s="1192" t="s">
        <v>97</v>
      </c>
      <c r="O5" s="1194"/>
      <c r="Q5" s="1188"/>
      <c r="R5" s="1188"/>
    </row>
    <row r="6" spans="1:18" ht="31.9" customHeight="1" thickBot="1">
      <c r="A6" s="345" t="s">
        <v>98</v>
      </c>
      <c r="B6" s="346" t="s">
        <v>99</v>
      </c>
      <c r="C6" s="347" t="s">
        <v>100</v>
      </c>
      <c r="D6" s="346" t="s">
        <v>99</v>
      </c>
      <c r="E6" s="347" t="s">
        <v>100</v>
      </c>
      <c r="F6" s="346" t="s">
        <v>99</v>
      </c>
      <c r="G6" s="347" t="s">
        <v>100</v>
      </c>
      <c r="H6" s="346" t="s">
        <v>99</v>
      </c>
      <c r="I6" s="347" t="s">
        <v>100</v>
      </c>
      <c r="J6" s="348" t="s">
        <v>99</v>
      </c>
      <c r="K6" s="349" t="s">
        <v>100</v>
      </c>
      <c r="L6" s="346" t="s">
        <v>99</v>
      </c>
      <c r="M6" s="347" t="s">
        <v>100</v>
      </c>
      <c r="N6" s="348" t="s">
        <v>99</v>
      </c>
      <c r="O6" s="350" t="s">
        <v>100</v>
      </c>
      <c r="Q6" s="351"/>
      <c r="R6" s="351"/>
    </row>
    <row r="7" spans="1:18" ht="31.9" customHeight="1">
      <c r="A7" s="352" t="s">
        <v>101</v>
      </c>
      <c r="B7" s="353">
        <v>910055.88</v>
      </c>
      <c r="C7" s="65">
        <v>47.078013211650713</v>
      </c>
      <c r="D7" s="354">
        <v>202126.9</v>
      </c>
      <c r="E7" s="65">
        <v>19.607106135538345</v>
      </c>
      <c r="F7" s="353">
        <v>811369</v>
      </c>
      <c r="G7" s="65">
        <v>14.644570024222878</v>
      </c>
      <c r="H7" s="353">
        <v>117151</v>
      </c>
      <c r="I7" s="65">
        <v>41.1401905608598</v>
      </c>
      <c r="J7" s="353">
        <v>93209.91</v>
      </c>
      <c r="K7" s="65">
        <v>17.184673200283513</v>
      </c>
      <c r="L7" s="353">
        <v>108476.8</v>
      </c>
      <c r="M7" s="65">
        <v>4.4172107244011682</v>
      </c>
      <c r="N7" s="354">
        <v>2242389.4899999998</v>
      </c>
      <c r="O7" s="66">
        <v>19.023754916920865</v>
      </c>
      <c r="R7" s="351"/>
    </row>
    <row r="8" spans="1:18" ht="31.9" customHeight="1">
      <c r="A8" s="355" t="s">
        <v>102</v>
      </c>
      <c r="B8" s="353">
        <v>116460</v>
      </c>
      <c r="C8" s="65">
        <v>6.0245810604826175</v>
      </c>
      <c r="D8" s="354">
        <v>0</v>
      </c>
      <c r="E8" s="65">
        <v>0</v>
      </c>
      <c r="F8" s="353">
        <v>228467</v>
      </c>
      <c r="G8" s="65">
        <v>4.1236490175544391</v>
      </c>
      <c r="H8" s="353">
        <v>16222</v>
      </c>
      <c r="I8" s="65">
        <v>5.6967176659035577</v>
      </c>
      <c r="J8" s="353">
        <v>840</v>
      </c>
      <c r="K8" s="65">
        <v>0.15486685362359165</v>
      </c>
      <c r="L8" s="353">
        <v>13378.432000000001</v>
      </c>
      <c r="M8" s="65">
        <v>0.54477412042088047</v>
      </c>
      <c r="N8" s="356">
        <v>375367.43200000003</v>
      </c>
      <c r="O8" s="66">
        <v>3.1845038794584966</v>
      </c>
      <c r="R8" s="67"/>
    </row>
    <row r="9" spans="1:18" ht="31.9" customHeight="1">
      <c r="A9" s="355" t="s">
        <v>103</v>
      </c>
      <c r="B9" s="353">
        <v>3820</v>
      </c>
      <c r="C9" s="65">
        <v>0.19761205264505924</v>
      </c>
      <c r="D9" s="354">
        <v>201128.59999999998</v>
      </c>
      <c r="E9" s="65">
        <v>19.510267099986379</v>
      </c>
      <c r="F9" s="353">
        <v>1632305.436</v>
      </c>
      <c r="G9" s="65">
        <v>29.461824716524358</v>
      </c>
      <c r="H9" s="353">
        <v>13453</v>
      </c>
      <c r="I9" s="65">
        <v>4.724321462174859</v>
      </c>
      <c r="J9" s="353">
        <v>16020</v>
      </c>
      <c r="K9" s="65">
        <v>2.953532136964212</v>
      </c>
      <c r="L9" s="353">
        <v>54151.3</v>
      </c>
      <c r="M9" s="65">
        <v>2.2050586217538219</v>
      </c>
      <c r="N9" s="356">
        <v>1920878.3359999999</v>
      </c>
      <c r="O9" s="66">
        <v>16.296151427862238</v>
      </c>
      <c r="R9" s="67"/>
    </row>
    <row r="10" spans="1:18" ht="31.9" customHeight="1">
      <c r="A10" s="355" t="s">
        <v>104</v>
      </c>
      <c r="B10" s="353">
        <v>3423</v>
      </c>
      <c r="C10" s="65">
        <v>0.17707488382304654</v>
      </c>
      <c r="D10" s="354">
        <v>141</v>
      </c>
      <c r="E10" s="65">
        <v>1.3677555857784919E-2</v>
      </c>
      <c r="F10" s="353">
        <v>29984.799999999999</v>
      </c>
      <c r="G10" s="65">
        <v>0.54120197254555957</v>
      </c>
      <c r="H10" s="353">
        <v>8283</v>
      </c>
      <c r="I10" s="65">
        <v>2.9087604750757721</v>
      </c>
      <c r="J10" s="353">
        <v>0</v>
      </c>
      <c r="K10" s="65">
        <v>0</v>
      </c>
      <c r="L10" s="353">
        <v>13949</v>
      </c>
      <c r="M10" s="65">
        <v>0.56800783572774916</v>
      </c>
      <c r="N10" s="356">
        <v>55780.800000000003</v>
      </c>
      <c r="O10" s="66">
        <v>0.4732274535722068</v>
      </c>
      <c r="R10" s="67"/>
    </row>
    <row r="11" spans="1:18" ht="31.9" customHeight="1">
      <c r="A11" s="355" t="s">
        <v>105</v>
      </c>
      <c r="B11" s="353">
        <v>48348.343999999997</v>
      </c>
      <c r="C11" s="65">
        <v>2.5011035339867629</v>
      </c>
      <c r="D11" s="354">
        <v>47381.120000000003</v>
      </c>
      <c r="E11" s="65">
        <v>4.5961554284000723</v>
      </c>
      <c r="F11" s="353">
        <v>282037.12554000004</v>
      </c>
      <c r="G11" s="65">
        <v>5.0905474998441749</v>
      </c>
      <c r="H11" s="353">
        <v>8942.82</v>
      </c>
      <c r="I11" s="65">
        <v>3.1404710070888706</v>
      </c>
      <c r="J11" s="353">
        <v>157148.00150000001</v>
      </c>
      <c r="K11" s="65">
        <v>28.972638744691025</v>
      </c>
      <c r="L11" s="353">
        <v>334769.57299999997</v>
      </c>
      <c r="M11" s="65">
        <v>13.631926347926926</v>
      </c>
      <c r="N11" s="356">
        <v>878626.98404000013</v>
      </c>
      <c r="O11" s="66">
        <v>7.4540058639725002</v>
      </c>
      <c r="R11" s="67"/>
    </row>
    <row r="12" spans="1:18" ht="31.9" customHeight="1">
      <c r="A12" s="355" t="s">
        <v>106</v>
      </c>
      <c r="B12" s="353">
        <v>136619</v>
      </c>
      <c r="C12" s="65">
        <v>7.0674243508678929</v>
      </c>
      <c r="D12" s="354">
        <v>23118.400000000001</v>
      </c>
      <c r="E12" s="65">
        <v>2.2425759386001056</v>
      </c>
      <c r="F12" s="353">
        <v>242358</v>
      </c>
      <c r="G12" s="65">
        <v>4.3743706031788339</v>
      </c>
      <c r="H12" s="353">
        <v>12328.93</v>
      </c>
      <c r="I12" s="65">
        <v>4.3295791722776693</v>
      </c>
      <c r="J12" s="353">
        <v>5238</v>
      </c>
      <c r="K12" s="65">
        <v>0.96570545152425358</v>
      </c>
      <c r="L12" s="353">
        <v>652451.19999999995</v>
      </c>
      <c r="M12" s="65">
        <v>26.56802595382986</v>
      </c>
      <c r="N12" s="356">
        <v>1072113.53</v>
      </c>
      <c r="O12" s="66">
        <v>9.0954872598135879</v>
      </c>
      <c r="R12" s="67"/>
    </row>
    <row r="13" spans="1:18" ht="31.9" customHeight="1">
      <c r="A13" s="355" t="s">
        <v>107</v>
      </c>
      <c r="B13" s="353">
        <v>0</v>
      </c>
      <c r="C13" s="65">
        <v>0</v>
      </c>
      <c r="D13" s="354">
        <v>761.45</v>
      </c>
      <c r="E13" s="65">
        <v>7.386365182915125E-2</v>
      </c>
      <c r="F13" s="353">
        <v>4855</v>
      </c>
      <c r="G13" s="65">
        <v>8.762891787534656E-2</v>
      </c>
      <c r="H13" s="353">
        <v>6</v>
      </c>
      <c r="I13" s="65">
        <v>2.107034027581146E-3</v>
      </c>
      <c r="J13" s="353">
        <v>4619</v>
      </c>
      <c r="K13" s="65">
        <v>0.85158332962782102</v>
      </c>
      <c r="L13" s="353">
        <v>22523.8</v>
      </c>
      <c r="M13" s="65">
        <v>0.91717649224780806</v>
      </c>
      <c r="N13" s="356">
        <v>32765.25</v>
      </c>
      <c r="O13" s="66">
        <v>0.27797048129744911</v>
      </c>
      <c r="R13" s="67"/>
    </row>
    <row r="14" spans="1:18" ht="31.9" customHeight="1">
      <c r="A14" s="355" t="s">
        <v>108</v>
      </c>
      <c r="B14" s="353">
        <v>194295.76199999999</v>
      </c>
      <c r="C14" s="65">
        <v>10.051095379334006</v>
      </c>
      <c r="D14" s="354">
        <v>371788.848</v>
      </c>
      <c r="E14" s="65">
        <v>36.064983941996502</v>
      </c>
      <c r="F14" s="353">
        <v>898156</v>
      </c>
      <c r="G14" s="65">
        <v>16.2110068719361</v>
      </c>
      <c r="H14" s="353">
        <v>38305.79</v>
      </c>
      <c r="I14" s="65">
        <v>13.451933830562931</v>
      </c>
      <c r="J14" s="353">
        <v>211147</v>
      </c>
      <c r="K14" s="65">
        <v>38.928180407214882</v>
      </c>
      <c r="L14" s="353">
        <v>246504.59999999998</v>
      </c>
      <c r="M14" s="65">
        <v>10.03774782012578</v>
      </c>
      <c r="N14" s="356">
        <v>1960198</v>
      </c>
      <c r="O14" s="66">
        <v>16.629727577183058</v>
      </c>
      <c r="R14" s="67"/>
    </row>
    <row r="15" spans="1:18" ht="31.9" customHeight="1">
      <c r="A15" s="355" t="s">
        <v>109</v>
      </c>
      <c r="B15" s="353">
        <v>13169.7</v>
      </c>
      <c r="C15" s="65">
        <v>0.68128048421980025</v>
      </c>
      <c r="D15" s="354">
        <v>121278.62</v>
      </c>
      <c r="E15" s="65">
        <v>11.764504251099796</v>
      </c>
      <c r="F15" s="353">
        <v>644865.42200000002</v>
      </c>
      <c r="G15" s="65">
        <v>11.63931186510581</v>
      </c>
      <c r="H15" s="353">
        <v>7002.93</v>
      </c>
      <c r="I15" s="65">
        <v>2.4592353004614722</v>
      </c>
      <c r="J15" s="353">
        <v>48262.5</v>
      </c>
      <c r="K15" s="65">
        <v>8.8979303845340372</v>
      </c>
      <c r="L15" s="353">
        <v>383495.92</v>
      </c>
      <c r="M15" s="65">
        <v>15.616079111737186</v>
      </c>
      <c r="N15" s="356">
        <v>1218075.0920000002</v>
      </c>
      <c r="O15" s="66">
        <v>10.333781050951073</v>
      </c>
      <c r="R15" s="67"/>
    </row>
    <row r="16" spans="1:18" ht="31.9" customHeight="1" thickBot="1">
      <c r="A16" s="357" t="s">
        <v>110</v>
      </c>
      <c r="B16" s="358">
        <v>506888.78599999996</v>
      </c>
      <c r="C16" s="68">
        <v>26.221815042990094</v>
      </c>
      <c r="D16" s="359">
        <v>63161</v>
      </c>
      <c r="E16" s="68">
        <v>6.1268659966918673</v>
      </c>
      <c r="F16" s="358">
        <v>766010.7</v>
      </c>
      <c r="G16" s="68">
        <v>13.825888511212508</v>
      </c>
      <c r="H16" s="358">
        <v>63065</v>
      </c>
      <c r="I16" s="68">
        <v>22.146683491567494</v>
      </c>
      <c r="J16" s="358">
        <v>5917</v>
      </c>
      <c r="K16" s="68">
        <v>1.0908894915366567</v>
      </c>
      <c r="L16" s="358">
        <v>626075.35600000003</v>
      </c>
      <c r="M16" s="68">
        <v>25.49399297182881</v>
      </c>
      <c r="N16" s="359">
        <v>2031117.8420000002</v>
      </c>
      <c r="O16" s="69">
        <v>17.231390088968535</v>
      </c>
      <c r="R16" s="67"/>
    </row>
    <row r="17" spans="1:18" ht="31.9" customHeight="1" thickTop="1" thickBot="1">
      <c r="A17" s="360" t="s">
        <v>86</v>
      </c>
      <c r="B17" s="361">
        <v>1933080.4720000001</v>
      </c>
      <c r="C17" s="70">
        <v>100</v>
      </c>
      <c r="D17" s="361">
        <v>1030885.938</v>
      </c>
      <c r="E17" s="70">
        <v>100</v>
      </c>
      <c r="F17" s="361">
        <v>5540408.4835399995</v>
      </c>
      <c r="G17" s="70">
        <v>100.00000000000001</v>
      </c>
      <c r="H17" s="361">
        <v>284760.46999999997</v>
      </c>
      <c r="I17" s="70">
        <v>100</v>
      </c>
      <c r="J17" s="362">
        <v>542401.41150000005</v>
      </c>
      <c r="K17" s="71">
        <v>99.999999999999986</v>
      </c>
      <c r="L17" s="361">
        <v>2455775.9810000001</v>
      </c>
      <c r="M17" s="70">
        <v>100</v>
      </c>
      <c r="N17" s="362">
        <v>11787312.756039999</v>
      </c>
      <c r="O17" s="72">
        <v>100.00000000000001</v>
      </c>
      <c r="R17" s="67"/>
    </row>
    <row r="18" spans="1:18" ht="31.9" customHeight="1" thickBot="1">
      <c r="A18" s="363"/>
      <c r="B18" s="364"/>
      <c r="C18" s="73"/>
      <c r="D18" s="364"/>
      <c r="E18" s="73"/>
      <c r="F18" s="364"/>
      <c r="G18" s="73"/>
      <c r="H18" s="364"/>
      <c r="I18" s="73"/>
      <c r="J18" s="364"/>
      <c r="K18" s="73"/>
      <c r="L18" s="364"/>
      <c r="M18" s="73"/>
      <c r="N18" s="364"/>
      <c r="O18" s="74"/>
    </row>
    <row r="19" spans="1:18" ht="31.9" customHeight="1" thickBot="1">
      <c r="A19" s="343" t="s">
        <v>88</v>
      </c>
      <c r="B19" s="1189" t="s">
        <v>111</v>
      </c>
      <c r="C19" s="1190"/>
      <c r="D19" s="1190"/>
      <c r="E19" s="1190"/>
      <c r="F19" s="1190"/>
      <c r="G19" s="1190"/>
      <c r="H19" s="1190"/>
      <c r="I19" s="1190"/>
      <c r="J19" s="1190"/>
      <c r="K19" s="1190"/>
      <c r="L19" s="1190"/>
      <c r="M19" s="1190"/>
      <c r="N19" s="1190"/>
      <c r="O19" s="1191"/>
      <c r="Q19" s="1188"/>
      <c r="R19" s="1188"/>
    </row>
    <row r="20" spans="1:18" ht="31.9" customHeight="1">
      <c r="A20" s="344" t="s">
        <v>90</v>
      </c>
      <c r="B20" s="1192" t="s">
        <v>91</v>
      </c>
      <c r="C20" s="1193"/>
      <c r="D20" s="1192" t="s">
        <v>92</v>
      </c>
      <c r="E20" s="1193"/>
      <c r="F20" s="1192" t="s">
        <v>93</v>
      </c>
      <c r="G20" s="1193"/>
      <c r="H20" s="1192" t="s">
        <v>94</v>
      </c>
      <c r="I20" s="1193"/>
      <c r="J20" s="1192" t="s">
        <v>95</v>
      </c>
      <c r="K20" s="1193"/>
      <c r="L20" s="1192" t="s">
        <v>96</v>
      </c>
      <c r="M20" s="1193"/>
      <c r="N20" s="1192" t="s">
        <v>97</v>
      </c>
      <c r="O20" s="1194"/>
      <c r="Q20" s="351"/>
      <c r="R20" s="351"/>
    </row>
    <row r="21" spans="1:18" ht="31.9" customHeight="1" thickBot="1">
      <c r="A21" s="345" t="s">
        <v>98</v>
      </c>
      <c r="B21" s="346" t="s">
        <v>99</v>
      </c>
      <c r="C21" s="347" t="s">
        <v>100</v>
      </c>
      <c r="D21" s="346" t="s">
        <v>99</v>
      </c>
      <c r="E21" s="347" t="s">
        <v>100</v>
      </c>
      <c r="F21" s="346" t="s">
        <v>99</v>
      </c>
      <c r="G21" s="347" t="s">
        <v>100</v>
      </c>
      <c r="H21" s="346" t="s">
        <v>99</v>
      </c>
      <c r="I21" s="347" t="s">
        <v>100</v>
      </c>
      <c r="J21" s="346" t="s">
        <v>99</v>
      </c>
      <c r="K21" s="347" t="s">
        <v>100</v>
      </c>
      <c r="L21" s="346" t="s">
        <v>99</v>
      </c>
      <c r="M21" s="347" t="s">
        <v>100</v>
      </c>
      <c r="N21" s="348" t="s">
        <v>99</v>
      </c>
      <c r="O21" s="350" t="s">
        <v>100</v>
      </c>
      <c r="Q21" s="365"/>
      <c r="R21" s="67"/>
    </row>
    <row r="22" spans="1:18" ht="31.9" customHeight="1">
      <c r="A22" s="352" t="s">
        <v>101</v>
      </c>
      <c r="B22" s="353">
        <v>166667.88416666666</v>
      </c>
      <c r="C22" s="65">
        <v>59.783826915602901</v>
      </c>
      <c r="D22" s="354">
        <v>62822</v>
      </c>
      <c r="E22" s="65">
        <v>47.016488523812896</v>
      </c>
      <c r="F22" s="353">
        <v>162532.91666666666</v>
      </c>
      <c r="G22" s="65">
        <v>17.15837391870852</v>
      </c>
      <c r="H22" s="353">
        <v>127722.36666666665</v>
      </c>
      <c r="I22" s="65">
        <v>80.494421879422134</v>
      </c>
      <c r="J22" s="353">
        <v>154120.41416666668</v>
      </c>
      <c r="K22" s="65">
        <v>73.747499721433002</v>
      </c>
      <c r="L22" s="353">
        <v>163423</v>
      </c>
      <c r="M22" s="65">
        <v>27.433321595325012</v>
      </c>
      <c r="N22" s="354">
        <v>837288.58166666655</v>
      </c>
      <c r="O22" s="66">
        <v>36.043129217097139</v>
      </c>
      <c r="Q22" s="365"/>
      <c r="R22" s="67"/>
    </row>
    <row r="23" spans="1:18" ht="31.9" customHeight="1">
      <c r="A23" s="355" t="s">
        <v>102</v>
      </c>
      <c r="B23" s="353">
        <v>10099.916666666666</v>
      </c>
      <c r="C23" s="65">
        <v>3.6228435542999136</v>
      </c>
      <c r="D23" s="354">
        <v>0</v>
      </c>
      <c r="E23" s="65">
        <v>0</v>
      </c>
      <c r="F23" s="353">
        <v>23292.325000000001</v>
      </c>
      <c r="G23" s="65">
        <v>2.4589383491205576</v>
      </c>
      <c r="H23" s="353">
        <v>9134</v>
      </c>
      <c r="I23" s="65">
        <v>5.7565175829029309</v>
      </c>
      <c r="J23" s="353">
        <v>125.83333333333333</v>
      </c>
      <c r="K23" s="65">
        <v>6.0211969745368438E-2</v>
      </c>
      <c r="L23" s="353">
        <v>2301.0214166666669</v>
      </c>
      <c r="M23" s="65">
        <v>0.3862654615393612</v>
      </c>
      <c r="N23" s="356">
        <v>44953.096416666674</v>
      </c>
      <c r="O23" s="66">
        <v>1.9351156797449105</v>
      </c>
      <c r="Q23" s="365"/>
      <c r="R23" s="67"/>
    </row>
    <row r="24" spans="1:18" ht="31.9" customHeight="1">
      <c r="A24" s="355" t="s">
        <v>103</v>
      </c>
      <c r="B24" s="353">
        <v>1727.3333333333333</v>
      </c>
      <c r="C24" s="65">
        <v>0.61959505601142428</v>
      </c>
      <c r="D24" s="354">
        <v>22274.991666666669</v>
      </c>
      <c r="E24" s="65">
        <v>16.670782370250254</v>
      </c>
      <c r="F24" s="353">
        <v>421964.31024999992</v>
      </c>
      <c r="G24" s="65">
        <v>44.546185253465659</v>
      </c>
      <c r="H24" s="353">
        <v>2612</v>
      </c>
      <c r="I24" s="65">
        <v>1.6461598343050641</v>
      </c>
      <c r="J24" s="353">
        <v>3920.9166666666665</v>
      </c>
      <c r="K24" s="65">
        <v>1.8761810519796889</v>
      </c>
      <c r="L24" s="353">
        <v>13569.741666666667</v>
      </c>
      <c r="M24" s="65">
        <v>2.277911231021021</v>
      </c>
      <c r="N24" s="356">
        <v>466069.29358333326</v>
      </c>
      <c r="O24" s="66">
        <v>20.063089525605122</v>
      </c>
      <c r="Q24" s="365"/>
      <c r="R24" s="67"/>
    </row>
    <row r="25" spans="1:18" ht="31.9" customHeight="1">
      <c r="A25" s="355" t="s">
        <v>104</v>
      </c>
      <c r="B25" s="353">
        <v>296.91666666666669</v>
      </c>
      <c r="C25" s="65">
        <v>0.10650410963762569</v>
      </c>
      <c r="D25" s="354">
        <v>108.91666666666667</v>
      </c>
      <c r="E25" s="65">
        <v>8.1514106656669458E-2</v>
      </c>
      <c r="F25" s="353">
        <v>6366.7750000000005</v>
      </c>
      <c r="G25" s="65">
        <v>0.67213158015449459</v>
      </c>
      <c r="H25" s="353">
        <v>422.66666666666669</v>
      </c>
      <c r="I25" s="65">
        <v>0.26637706353992102</v>
      </c>
      <c r="J25" s="353">
        <v>0</v>
      </c>
      <c r="K25" s="65">
        <v>0</v>
      </c>
      <c r="L25" s="353">
        <v>5491.2666666666664</v>
      </c>
      <c r="M25" s="65">
        <v>0.92180222142755319</v>
      </c>
      <c r="N25" s="356">
        <v>12686.541666666668</v>
      </c>
      <c r="O25" s="66">
        <v>0.54612312961386444</v>
      </c>
      <c r="Q25" s="365"/>
      <c r="R25" s="67"/>
    </row>
    <row r="26" spans="1:18" ht="31.9" customHeight="1">
      <c r="A26" s="355" t="s">
        <v>105</v>
      </c>
      <c r="B26" s="353">
        <v>17415.143991666668</v>
      </c>
      <c r="C26" s="65">
        <v>6.2468180916424521</v>
      </c>
      <c r="D26" s="354">
        <v>10420.305666666667</v>
      </c>
      <c r="E26" s="65">
        <v>7.7986403137667679</v>
      </c>
      <c r="F26" s="353">
        <v>38734.502467500002</v>
      </c>
      <c r="G26" s="65">
        <v>4.0891475432976572</v>
      </c>
      <c r="H26" s="353">
        <v>4560.7874999999995</v>
      </c>
      <c r="I26" s="65">
        <v>2.8743434897781799</v>
      </c>
      <c r="J26" s="353">
        <v>16768.536925</v>
      </c>
      <c r="K26" s="65">
        <v>8.0238408318055114</v>
      </c>
      <c r="L26" s="353">
        <v>110680.06225</v>
      </c>
      <c r="M26" s="65">
        <v>18.579525170232106</v>
      </c>
      <c r="N26" s="356">
        <v>198579.33880083333</v>
      </c>
      <c r="O26" s="66">
        <v>8.548331990861417</v>
      </c>
      <c r="Q26" s="365"/>
      <c r="R26" s="67"/>
    </row>
    <row r="27" spans="1:18" ht="31.9" customHeight="1">
      <c r="A27" s="355" t="s">
        <v>106</v>
      </c>
      <c r="B27" s="353">
        <v>10602.333333333334</v>
      </c>
      <c r="C27" s="65">
        <v>3.8030605840515972</v>
      </c>
      <c r="D27" s="354">
        <v>2326.6641666666669</v>
      </c>
      <c r="E27" s="65">
        <v>1.7412941181568566</v>
      </c>
      <c r="F27" s="353">
        <v>20886.5</v>
      </c>
      <c r="G27" s="65">
        <v>2.2049587505286192</v>
      </c>
      <c r="H27" s="353">
        <v>2457.1150000000002</v>
      </c>
      <c r="I27" s="65">
        <v>1.5485467156464348</v>
      </c>
      <c r="J27" s="353">
        <v>6503.333333333333</v>
      </c>
      <c r="K27" s="65">
        <v>3.111882197965929</v>
      </c>
      <c r="L27" s="353">
        <v>48190.716666666674</v>
      </c>
      <c r="M27" s="65">
        <v>8.0896289275429751</v>
      </c>
      <c r="N27" s="356">
        <v>90966.662500000006</v>
      </c>
      <c r="O27" s="66">
        <v>3.9158818628687087</v>
      </c>
      <c r="Q27" s="365"/>
      <c r="R27" s="67"/>
    </row>
    <row r="28" spans="1:18" ht="31.9" customHeight="1">
      <c r="A28" s="355" t="s">
        <v>107</v>
      </c>
      <c r="B28" s="353">
        <v>0</v>
      </c>
      <c r="C28" s="65">
        <v>0</v>
      </c>
      <c r="D28" s="354">
        <v>67.18416666666667</v>
      </c>
      <c r="E28" s="65">
        <v>5.0281169034180166E-2</v>
      </c>
      <c r="F28" s="353">
        <v>535.91666666666663</v>
      </c>
      <c r="G28" s="65">
        <v>5.657597700528072E-2</v>
      </c>
      <c r="H28" s="353">
        <v>7.75</v>
      </c>
      <c r="I28" s="65">
        <v>4.8842797533936617E-3</v>
      </c>
      <c r="J28" s="353">
        <v>1336.8333333333333</v>
      </c>
      <c r="K28" s="65">
        <v>0.6396823964603976</v>
      </c>
      <c r="L28" s="353">
        <v>7513.188916666667</v>
      </c>
      <c r="M28" s="65">
        <v>1.2612161553596997</v>
      </c>
      <c r="N28" s="356">
        <v>9460.8730833333339</v>
      </c>
      <c r="O28" s="66">
        <v>0.40726635775966563</v>
      </c>
      <c r="Q28" s="365"/>
      <c r="R28" s="67"/>
    </row>
    <row r="29" spans="1:18" ht="31.9" customHeight="1">
      <c r="A29" s="355" t="s">
        <v>108</v>
      </c>
      <c r="B29" s="353">
        <v>5753.8076666666666</v>
      </c>
      <c r="C29" s="65">
        <v>2.0638927731613061</v>
      </c>
      <c r="D29" s="354">
        <v>13626.167000000001</v>
      </c>
      <c r="E29" s="65">
        <v>10.197932641097992</v>
      </c>
      <c r="F29" s="353">
        <v>51946.583333333336</v>
      </c>
      <c r="G29" s="65">
        <v>5.4839285414453096</v>
      </c>
      <c r="H29" s="353">
        <v>5434.9858333333332</v>
      </c>
      <c r="I29" s="65">
        <v>3.4252891955782427</v>
      </c>
      <c r="J29" s="353">
        <v>17048.333333333332</v>
      </c>
      <c r="K29" s="65">
        <v>8.1577250135811088</v>
      </c>
      <c r="L29" s="353">
        <v>19897.0625</v>
      </c>
      <c r="M29" s="65">
        <v>3.3400593206879168</v>
      </c>
      <c r="N29" s="356">
        <v>113706.93966666667</v>
      </c>
      <c r="O29" s="66">
        <v>4.8947925590103578</v>
      </c>
      <c r="Q29" s="365"/>
      <c r="R29" s="67"/>
    </row>
    <row r="30" spans="1:18" ht="31.9" customHeight="1">
      <c r="A30" s="355" t="s">
        <v>109</v>
      </c>
      <c r="B30" s="353">
        <v>3269.0333333333333</v>
      </c>
      <c r="C30" s="65">
        <v>1.1726033720203859</v>
      </c>
      <c r="D30" s="354">
        <v>15680.975</v>
      </c>
      <c r="E30" s="65">
        <v>11.735767424305132</v>
      </c>
      <c r="F30" s="353">
        <v>72068.248166666672</v>
      </c>
      <c r="G30" s="65">
        <v>7.6081447073640769</v>
      </c>
      <c r="H30" s="353">
        <v>2199.2316666666666</v>
      </c>
      <c r="I30" s="65">
        <v>1.3860209938738322</v>
      </c>
      <c r="J30" s="353">
        <v>7429.3</v>
      </c>
      <c r="K30" s="65">
        <v>3.5549625443385358</v>
      </c>
      <c r="L30" s="353">
        <v>108743.65483333333</v>
      </c>
      <c r="M30" s="65">
        <v>18.254466351087988</v>
      </c>
      <c r="N30" s="356">
        <v>209390.44300000003</v>
      </c>
      <c r="O30" s="66">
        <v>9.013722340332583</v>
      </c>
      <c r="Q30" s="365"/>
      <c r="R30" s="67"/>
    </row>
    <row r="31" spans="1:18" ht="31.9" customHeight="1" thickBot="1">
      <c r="A31" s="357" t="s">
        <v>110</v>
      </c>
      <c r="B31" s="358">
        <v>62951.865250000003</v>
      </c>
      <c r="C31" s="68">
        <v>22.580855543572397</v>
      </c>
      <c r="D31" s="359">
        <v>6289.75</v>
      </c>
      <c r="E31" s="68">
        <v>4.7072993329192343</v>
      </c>
      <c r="F31" s="366">
        <v>148923.20300000001</v>
      </c>
      <c r="G31" s="68">
        <v>15.721615378909821</v>
      </c>
      <c r="H31" s="366">
        <v>4121.416666666667</v>
      </c>
      <c r="I31" s="68">
        <v>2.5974389651998964</v>
      </c>
      <c r="J31" s="358">
        <v>1730.4166666666667</v>
      </c>
      <c r="K31" s="68">
        <v>0.82801427269044747</v>
      </c>
      <c r="L31" s="358">
        <v>115900.13900000001</v>
      </c>
      <c r="M31" s="68">
        <v>19.455803565776364</v>
      </c>
      <c r="N31" s="359">
        <v>339916.79058333335</v>
      </c>
      <c r="O31" s="69">
        <v>14.63254733710623</v>
      </c>
      <c r="Q31" s="365"/>
      <c r="R31" s="67"/>
    </row>
    <row r="32" spans="1:18" ht="31.9" customHeight="1" thickTop="1" thickBot="1">
      <c r="A32" s="360" t="s">
        <v>86</v>
      </c>
      <c r="B32" s="361">
        <v>278784.23440833332</v>
      </c>
      <c r="C32" s="70">
        <v>100</v>
      </c>
      <c r="D32" s="361">
        <v>133616.95433333336</v>
      </c>
      <c r="E32" s="70">
        <v>99.999999999999986</v>
      </c>
      <c r="F32" s="361">
        <v>947251.28055083333</v>
      </c>
      <c r="G32" s="70">
        <v>100</v>
      </c>
      <c r="H32" s="361">
        <v>158672.31999999995</v>
      </c>
      <c r="I32" s="70">
        <v>100.00000000000004</v>
      </c>
      <c r="J32" s="361">
        <v>208983.91775833335</v>
      </c>
      <c r="K32" s="70">
        <v>100</v>
      </c>
      <c r="L32" s="361">
        <v>595709.8539166667</v>
      </c>
      <c r="M32" s="70">
        <v>100</v>
      </c>
      <c r="N32" s="362">
        <v>2323018.5609674999</v>
      </c>
      <c r="O32" s="72">
        <v>99.999999999999986</v>
      </c>
    </row>
    <row r="33" spans="1:15" ht="15.75" customHeight="1">
      <c r="A33" s="1446" t="s">
        <v>687</v>
      </c>
      <c r="B33" s="1446"/>
      <c r="C33" s="1446"/>
      <c r="D33" s="1446"/>
      <c r="E33" s="1446"/>
      <c r="F33" s="1446"/>
      <c r="G33" s="1446"/>
      <c r="H33" s="1446"/>
      <c r="I33" s="1446"/>
      <c r="J33" s="1446"/>
      <c r="K33" s="1446"/>
      <c r="L33" s="1446"/>
      <c r="M33" s="1446"/>
      <c r="N33" s="364"/>
      <c r="O33" s="75"/>
    </row>
    <row r="34" spans="1:15">
      <c r="A34" s="1447"/>
      <c r="B34" s="1447"/>
      <c r="C34" s="1447"/>
      <c r="D34" s="1447"/>
      <c r="E34" s="1447"/>
      <c r="F34" s="1447"/>
      <c r="G34" s="1447"/>
      <c r="H34" s="1447"/>
      <c r="I34" s="1447"/>
      <c r="J34" s="1447"/>
      <c r="K34" s="1447"/>
      <c r="L34" s="1447"/>
      <c r="M34" s="1447"/>
    </row>
    <row r="43" spans="1:15" ht="16.5" customHeight="1"/>
  </sheetData>
  <mergeCells count="20">
    <mergeCell ref="A33:M34"/>
    <mergeCell ref="M3:O3"/>
    <mergeCell ref="B4:O4"/>
    <mergeCell ref="B5:C5"/>
    <mergeCell ref="D5:E5"/>
    <mergeCell ref="F5:G5"/>
    <mergeCell ref="H5:I5"/>
    <mergeCell ref="J5:K5"/>
    <mergeCell ref="L5:M5"/>
    <mergeCell ref="N5:O5"/>
    <mergeCell ref="Q5:R5"/>
    <mergeCell ref="B19:O19"/>
    <mergeCell ref="Q19:R19"/>
    <mergeCell ref="B20:C20"/>
    <mergeCell ref="D20:E20"/>
    <mergeCell ref="F20:G20"/>
    <mergeCell ref="H20:I20"/>
    <mergeCell ref="J20:K20"/>
    <mergeCell ref="L20:M20"/>
    <mergeCell ref="N20:O20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scale="72" orientation="portrait" r:id="rId1"/>
  <headerFooter alignWithMargins="0"/>
  <colBreaks count="1" manualBreakCount="1">
    <brk id="15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70E9EC-2139-4574-B36C-02C692E7CF12}">
  <sheetPr>
    <tabColor rgb="FFFF99FF"/>
  </sheetPr>
  <dimension ref="A1:R43"/>
  <sheetViews>
    <sheetView view="pageBreakPreview" zoomScale="90" zoomScaleNormal="85" zoomScaleSheetLayoutView="90" workbookViewId="0">
      <selection activeCell="A33" sqref="A33:K33"/>
    </sheetView>
  </sheetViews>
  <sheetFormatPr defaultRowHeight="12"/>
  <cols>
    <col min="1" max="1" width="10.625" style="336" customWidth="1"/>
    <col min="2" max="2" width="9.75" style="336" customWidth="1"/>
    <col min="3" max="3" width="6.375" style="383" customWidth="1"/>
    <col min="4" max="4" width="9.75" style="336" customWidth="1"/>
    <col min="5" max="5" width="6.375" style="383" customWidth="1"/>
    <col min="6" max="6" width="9.75" style="336" customWidth="1"/>
    <col min="7" max="7" width="6.375" style="336" customWidth="1"/>
    <col min="8" max="8" width="9.75" style="336" customWidth="1"/>
    <col min="9" max="9" width="6.375" style="336" customWidth="1"/>
    <col min="10" max="10" width="9.75" style="336" customWidth="1"/>
    <col min="11" max="11" width="6.375" style="336" customWidth="1"/>
    <col min="12" max="12" width="9.75" style="336" customWidth="1"/>
    <col min="13" max="13" width="6.375" style="336" customWidth="1"/>
    <col min="14" max="14" width="10.875" style="336" customWidth="1"/>
    <col min="15" max="15" width="6.375" style="336" customWidth="1"/>
    <col min="16" max="256" width="9" style="336"/>
    <col min="257" max="257" width="10.625" style="336" customWidth="1"/>
    <col min="258" max="258" width="9.75" style="336" customWidth="1"/>
    <col min="259" max="259" width="6.375" style="336" customWidth="1"/>
    <col min="260" max="260" width="9.75" style="336" customWidth="1"/>
    <col min="261" max="261" width="6.375" style="336" customWidth="1"/>
    <col min="262" max="262" width="9.75" style="336" customWidth="1"/>
    <col min="263" max="263" width="6.375" style="336" customWidth="1"/>
    <col min="264" max="264" width="9.75" style="336" customWidth="1"/>
    <col min="265" max="265" width="6.375" style="336" customWidth="1"/>
    <col min="266" max="266" width="9.75" style="336" customWidth="1"/>
    <col min="267" max="267" width="6.375" style="336" customWidth="1"/>
    <col min="268" max="268" width="9.75" style="336" customWidth="1"/>
    <col min="269" max="269" width="6.375" style="336" customWidth="1"/>
    <col min="270" max="270" width="10.875" style="336" customWidth="1"/>
    <col min="271" max="271" width="6.375" style="336" customWidth="1"/>
    <col min="272" max="512" width="9" style="336"/>
    <col min="513" max="513" width="10.625" style="336" customWidth="1"/>
    <col min="514" max="514" width="9.75" style="336" customWidth="1"/>
    <col min="515" max="515" width="6.375" style="336" customWidth="1"/>
    <col min="516" max="516" width="9.75" style="336" customWidth="1"/>
    <col min="517" max="517" width="6.375" style="336" customWidth="1"/>
    <col min="518" max="518" width="9.75" style="336" customWidth="1"/>
    <col min="519" max="519" width="6.375" style="336" customWidth="1"/>
    <col min="520" max="520" width="9.75" style="336" customWidth="1"/>
    <col min="521" max="521" width="6.375" style="336" customWidth="1"/>
    <col min="522" max="522" width="9.75" style="336" customWidth="1"/>
    <col min="523" max="523" width="6.375" style="336" customWidth="1"/>
    <col min="524" max="524" width="9.75" style="336" customWidth="1"/>
    <col min="525" max="525" width="6.375" style="336" customWidth="1"/>
    <col min="526" max="526" width="10.875" style="336" customWidth="1"/>
    <col min="527" max="527" width="6.375" style="336" customWidth="1"/>
    <col min="528" max="768" width="9" style="336"/>
    <col min="769" max="769" width="10.625" style="336" customWidth="1"/>
    <col min="770" max="770" width="9.75" style="336" customWidth="1"/>
    <col min="771" max="771" width="6.375" style="336" customWidth="1"/>
    <col min="772" max="772" width="9.75" style="336" customWidth="1"/>
    <col min="773" max="773" width="6.375" style="336" customWidth="1"/>
    <col min="774" max="774" width="9.75" style="336" customWidth="1"/>
    <col min="775" max="775" width="6.375" style="336" customWidth="1"/>
    <col min="776" max="776" width="9.75" style="336" customWidth="1"/>
    <col min="777" max="777" width="6.375" style="336" customWidth="1"/>
    <col min="778" max="778" width="9.75" style="336" customWidth="1"/>
    <col min="779" max="779" width="6.375" style="336" customWidth="1"/>
    <col min="780" max="780" width="9.75" style="336" customWidth="1"/>
    <col min="781" max="781" width="6.375" style="336" customWidth="1"/>
    <col min="782" max="782" width="10.875" style="336" customWidth="1"/>
    <col min="783" max="783" width="6.375" style="336" customWidth="1"/>
    <col min="784" max="1024" width="9" style="336"/>
    <col min="1025" max="1025" width="10.625" style="336" customWidth="1"/>
    <col min="1026" max="1026" width="9.75" style="336" customWidth="1"/>
    <col min="1027" max="1027" width="6.375" style="336" customWidth="1"/>
    <col min="1028" max="1028" width="9.75" style="336" customWidth="1"/>
    <col min="1029" max="1029" width="6.375" style="336" customWidth="1"/>
    <col min="1030" max="1030" width="9.75" style="336" customWidth="1"/>
    <col min="1031" max="1031" width="6.375" style="336" customWidth="1"/>
    <col min="1032" max="1032" width="9.75" style="336" customWidth="1"/>
    <col min="1033" max="1033" width="6.375" style="336" customWidth="1"/>
    <col min="1034" max="1034" width="9.75" style="336" customWidth="1"/>
    <col min="1035" max="1035" width="6.375" style="336" customWidth="1"/>
    <col min="1036" max="1036" width="9.75" style="336" customWidth="1"/>
    <col min="1037" max="1037" width="6.375" style="336" customWidth="1"/>
    <col min="1038" max="1038" width="10.875" style="336" customWidth="1"/>
    <col min="1039" max="1039" width="6.375" style="336" customWidth="1"/>
    <col min="1040" max="1280" width="9" style="336"/>
    <col min="1281" max="1281" width="10.625" style="336" customWidth="1"/>
    <col min="1282" max="1282" width="9.75" style="336" customWidth="1"/>
    <col min="1283" max="1283" width="6.375" style="336" customWidth="1"/>
    <col min="1284" max="1284" width="9.75" style="336" customWidth="1"/>
    <col min="1285" max="1285" width="6.375" style="336" customWidth="1"/>
    <col min="1286" max="1286" width="9.75" style="336" customWidth="1"/>
    <col min="1287" max="1287" width="6.375" style="336" customWidth="1"/>
    <col min="1288" max="1288" width="9.75" style="336" customWidth="1"/>
    <col min="1289" max="1289" width="6.375" style="336" customWidth="1"/>
    <col min="1290" max="1290" width="9.75" style="336" customWidth="1"/>
    <col min="1291" max="1291" width="6.375" style="336" customWidth="1"/>
    <col min="1292" max="1292" width="9.75" style="336" customWidth="1"/>
    <col min="1293" max="1293" width="6.375" style="336" customWidth="1"/>
    <col min="1294" max="1294" width="10.875" style="336" customWidth="1"/>
    <col min="1295" max="1295" width="6.375" style="336" customWidth="1"/>
    <col min="1296" max="1536" width="9" style="336"/>
    <col min="1537" max="1537" width="10.625" style="336" customWidth="1"/>
    <col min="1538" max="1538" width="9.75" style="336" customWidth="1"/>
    <col min="1539" max="1539" width="6.375" style="336" customWidth="1"/>
    <col min="1540" max="1540" width="9.75" style="336" customWidth="1"/>
    <col min="1541" max="1541" width="6.375" style="336" customWidth="1"/>
    <col min="1542" max="1542" width="9.75" style="336" customWidth="1"/>
    <col min="1543" max="1543" width="6.375" style="336" customWidth="1"/>
    <col min="1544" max="1544" width="9.75" style="336" customWidth="1"/>
    <col min="1545" max="1545" width="6.375" style="336" customWidth="1"/>
    <col min="1546" max="1546" width="9.75" style="336" customWidth="1"/>
    <col min="1547" max="1547" width="6.375" style="336" customWidth="1"/>
    <col min="1548" max="1548" width="9.75" style="336" customWidth="1"/>
    <col min="1549" max="1549" width="6.375" style="336" customWidth="1"/>
    <col min="1550" max="1550" width="10.875" style="336" customWidth="1"/>
    <col min="1551" max="1551" width="6.375" style="336" customWidth="1"/>
    <col min="1552" max="1792" width="9" style="336"/>
    <col min="1793" max="1793" width="10.625" style="336" customWidth="1"/>
    <col min="1794" max="1794" width="9.75" style="336" customWidth="1"/>
    <col min="1795" max="1795" width="6.375" style="336" customWidth="1"/>
    <col min="1796" max="1796" width="9.75" style="336" customWidth="1"/>
    <col min="1797" max="1797" width="6.375" style="336" customWidth="1"/>
    <col min="1798" max="1798" width="9.75" style="336" customWidth="1"/>
    <col min="1799" max="1799" width="6.375" style="336" customWidth="1"/>
    <col min="1800" max="1800" width="9.75" style="336" customWidth="1"/>
    <col min="1801" max="1801" width="6.375" style="336" customWidth="1"/>
    <col min="1802" max="1802" width="9.75" style="336" customWidth="1"/>
    <col min="1803" max="1803" width="6.375" style="336" customWidth="1"/>
    <col min="1804" max="1804" width="9.75" style="336" customWidth="1"/>
    <col min="1805" max="1805" width="6.375" style="336" customWidth="1"/>
    <col min="1806" max="1806" width="10.875" style="336" customWidth="1"/>
    <col min="1807" max="1807" width="6.375" style="336" customWidth="1"/>
    <col min="1808" max="2048" width="9" style="336"/>
    <col min="2049" max="2049" width="10.625" style="336" customWidth="1"/>
    <col min="2050" max="2050" width="9.75" style="336" customWidth="1"/>
    <col min="2051" max="2051" width="6.375" style="336" customWidth="1"/>
    <col min="2052" max="2052" width="9.75" style="336" customWidth="1"/>
    <col min="2053" max="2053" width="6.375" style="336" customWidth="1"/>
    <col min="2054" max="2054" width="9.75" style="336" customWidth="1"/>
    <col min="2055" max="2055" width="6.375" style="336" customWidth="1"/>
    <col min="2056" max="2056" width="9.75" style="336" customWidth="1"/>
    <col min="2057" max="2057" width="6.375" style="336" customWidth="1"/>
    <col min="2058" max="2058" width="9.75" style="336" customWidth="1"/>
    <col min="2059" max="2059" width="6.375" style="336" customWidth="1"/>
    <col min="2060" max="2060" width="9.75" style="336" customWidth="1"/>
    <col min="2061" max="2061" width="6.375" style="336" customWidth="1"/>
    <col min="2062" max="2062" width="10.875" style="336" customWidth="1"/>
    <col min="2063" max="2063" width="6.375" style="336" customWidth="1"/>
    <col min="2064" max="2304" width="9" style="336"/>
    <col min="2305" max="2305" width="10.625" style="336" customWidth="1"/>
    <col min="2306" max="2306" width="9.75" style="336" customWidth="1"/>
    <col min="2307" max="2307" width="6.375" style="336" customWidth="1"/>
    <col min="2308" max="2308" width="9.75" style="336" customWidth="1"/>
    <col min="2309" max="2309" width="6.375" style="336" customWidth="1"/>
    <col min="2310" max="2310" width="9.75" style="336" customWidth="1"/>
    <col min="2311" max="2311" width="6.375" style="336" customWidth="1"/>
    <col min="2312" max="2312" width="9.75" style="336" customWidth="1"/>
    <col min="2313" max="2313" width="6.375" style="336" customWidth="1"/>
    <col min="2314" max="2314" width="9.75" style="336" customWidth="1"/>
    <col min="2315" max="2315" width="6.375" style="336" customWidth="1"/>
    <col min="2316" max="2316" width="9.75" style="336" customWidth="1"/>
    <col min="2317" max="2317" width="6.375" style="336" customWidth="1"/>
    <col min="2318" max="2318" width="10.875" style="336" customWidth="1"/>
    <col min="2319" max="2319" width="6.375" style="336" customWidth="1"/>
    <col min="2320" max="2560" width="9" style="336"/>
    <col min="2561" max="2561" width="10.625" style="336" customWidth="1"/>
    <col min="2562" max="2562" width="9.75" style="336" customWidth="1"/>
    <col min="2563" max="2563" width="6.375" style="336" customWidth="1"/>
    <col min="2564" max="2564" width="9.75" style="336" customWidth="1"/>
    <col min="2565" max="2565" width="6.375" style="336" customWidth="1"/>
    <col min="2566" max="2566" width="9.75" style="336" customWidth="1"/>
    <col min="2567" max="2567" width="6.375" style="336" customWidth="1"/>
    <col min="2568" max="2568" width="9.75" style="336" customWidth="1"/>
    <col min="2569" max="2569" width="6.375" style="336" customWidth="1"/>
    <col min="2570" max="2570" width="9.75" style="336" customWidth="1"/>
    <col min="2571" max="2571" width="6.375" style="336" customWidth="1"/>
    <col min="2572" max="2572" width="9.75" style="336" customWidth="1"/>
    <col min="2573" max="2573" width="6.375" style="336" customWidth="1"/>
    <col min="2574" max="2574" width="10.875" style="336" customWidth="1"/>
    <col min="2575" max="2575" width="6.375" style="336" customWidth="1"/>
    <col min="2576" max="2816" width="9" style="336"/>
    <col min="2817" max="2817" width="10.625" style="336" customWidth="1"/>
    <col min="2818" max="2818" width="9.75" style="336" customWidth="1"/>
    <col min="2819" max="2819" width="6.375" style="336" customWidth="1"/>
    <col min="2820" max="2820" width="9.75" style="336" customWidth="1"/>
    <col min="2821" max="2821" width="6.375" style="336" customWidth="1"/>
    <col min="2822" max="2822" width="9.75" style="336" customWidth="1"/>
    <col min="2823" max="2823" width="6.375" style="336" customWidth="1"/>
    <col min="2824" max="2824" width="9.75" style="336" customWidth="1"/>
    <col min="2825" max="2825" width="6.375" style="336" customWidth="1"/>
    <col min="2826" max="2826" width="9.75" style="336" customWidth="1"/>
    <col min="2827" max="2827" width="6.375" style="336" customWidth="1"/>
    <col min="2828" max="2828" width="9.75" style="336" customWidth="1"/>
    <col min="2829" max="2829" width="6.375" style="336" customWidth="1"/>
    <col min="2830" max="2830" width="10.875" style="336" customWidth="1"/>
    <col min="2831" max="2831" width="6.375" style="336" customWidth="1"/>
    <col min="2832" max="3072" width="9" style="336"/>
    <col min="3073" max="3073" width="10.625" style="336" customWidth="1"/>
    <col min="3074" max="3074" width="9.75" style="336" customWidth="1"/>
    <col min="3075" max="3075" width="6.375" style="336" customWidth="1"/>
    <col min="3076" max="3076" width="9.75" style="336" customWidth="1"/>
    <col min="3077" max="3077" width="6.375" style="336" customWidth="1"/>
    <col min="3078" max="3078" width="9.75" style="336" customWidth="1"/>
    <col min="3079" max="3079" width="6.375" style="336" customWidth="1"/>
    <col min="3080" max="3080" width="9.75" style="336" customWidth="1"/>
    <col min="3081" max="3081" width="6.375" style="336" customWidth="1"/>
    <col min="3082" max="3082" width="9.75" style="336" customWidth="1"/>
    <col min="3083" max="3083" width="6.375" style="336" customWidth="1"/>
    <col min="3084" max="3084" width="9.75" style="336" customWidth="1"/>
    <col min="3085" max="3085" width="6.375" style="336" customWidth="1"/>
    <col min="3086" max="3086" width="10.875" style="336" customWidth="1"/>
    <col min="3087" max="3087" width="6.375" style="336" customWidth="1"/>
    <col min="3088" max="3328" width="9" style="336"/>
    <col min="3329" max="3329" width="10.625" style="336" customWidth="1"/>
    <col min="3330" max="3330" width="9.75" style="336" customWidth="1"/>
    <col min="3331" max="3331" width="6.375" style="336" customWidth="1"/>
    <col min="3332" max="3332" width="9.75" style="336" customWidth="1"/>
    <col min="3333" max="3333" width="6.375" style="336" customWidth="1"/>
    <col min="3334" max="3334" width="9.75" style="336" customWidth="1"/>
    <col min="3335" max="3335" width="6.375" style="336" customWidth="1"/>
    <col min="3336" max="3336" width="9.75" style="336" customWidth="1"/>
    <col min="3337" max="3337" width="6.375" style="336" customWidth="1"/>
    <col min="3338" max="3338" width="9.75" style="336" customWidth="1"/>
    <col min="3339" max="3339" width="6.375" style="336" customWidth="1"/>
    <col min="3340" max="3340" width="9.75" style="336" customWidth="1"/>
    <col min="3341" max="3341" width="6.375" style="336" customWidth="1"/>
    <col min="3342" max="3342" width="10.875" style="336" customWidth="1"/>
    <col min="3343" max="3343" width="6.375" style="336" customWidth="1"/>
    <col min="3344" max="3584" width="9" style="336"/>
    <col min="3585" max="3585" width="10.625" style="336" customWidth="1"/>
    <col min="3586" max="3586" width="9.75" style="336" customWidth="1"/>
    <col min="3587" max="3587" width="6.375" style="336" customWidth="1"/>
    <col min="3588" max="3588" width="9.75" style="336" customWidth="1"/>
    <col min="3589" max="3589" width="6.375" style="336" customWidth="1"/>
    <col min="3590" max="3590" width="9.75" style="336" customWidth="1"/>
    <col min="3591" max="3591" width="6.375" style="336" customWidth="1"/>
    <col min="3592" max="3592" width="9.75" style="336" customWidth="1"/>
    <col min="3593" max="3593" width="6.375" style="336" customWidth="1"/>
    <col min="3594" max="3594" width="9.75" style="336" customWidth="1"/>
    <col min="3595" max="3595" width="6.375" style="336" customWidth="1"/>
    <col min="3596" max="3596" width="9.75" style="336" customWidth="1"/>
    <col min="3597" max="3597" width="6.375" style="336" customWidth="1"/>
    <col min="3598" max="3598" width="10.875" style="336" customWidth="1"/>
    <col min="3599" max="3599" width="6.375" style="336" customWidth="1"/>
    <col min="3600" max="3840" width="9" style="336"/>
    <col min="3841" max="3841" width="10.625" style="336" customWidth="1"/>
    <col min="3842" max="3842" width="9.75" style="336" customWidth="1"/>
    <col min="3843" max="3843" width="6.375" style="336" customWidth="1"/>
    <col min="3844" max="3844" width="9.75" style="336" customWidth="1"/>
    <col min="3845" max="3845" width="6.375" style="336" customWidth="1"/>
    <col min="3846" max="3846" width="9.75" style="336" customWidth="1"/>
    <col min="3847" max="3847" width="6.375" style="336" customWidth="1"/>
    <col min="3848" max="3848" width="9.75" style="336" customWidth="1"/>
    <col min="3849" max="3849" width="6.375" style="336" customWidth="1"/>
    <col min="3850" max="3850" width="9.75" style="336" customWidth="1"/>
    <col min="3851" max="3851" width="6.375" style="336" customWidth="1"/>
    <col min="3852" max="3852" width="9.75" style="336" customWidth="1"/>
    <col min="3853" max="3853" width="6.375" style="336" customWidth="1"/>
    <col min="3854" max="3854" width="10.875" style="336" customWidth="1"/>
    <col min="3855" max="3855" width="6.375" style="336" customWidth="1"/>
    <col min="3856" max="4096" width="9" style="336"/>
    <col min="4097" max="4097" width="10.625" style="336" customWidth="1"/>
    <col min="4098" max="4098" width="9.75" style="336" customWidth="1"/>
    <col min="4099" max="4099" width="6.375" style="336" customWidth="1"/>
    <col min="4100" max="4100" width="9.75" style="336" customWidth="1"/>
    <col min="4101" max="4101" width="6.375" style="336" customWidth="1"/>
    <col min="4102" max="4102" width="9.75" style="336" customWidth="1"/>
    <col min="4103" max="4103" width="6.375" style="336" customWidth="1"/>
    <col min="4104" max="4104" width="9.75" style="336" customWidth="1"/>
    <col min="4105" max="4105" width="6.375" style="336" customWidth="1"/>
    <col min="4106" max="4106" width="9.75" style="336" customWidth="1"/>
    <col min="4107" max="4107" width="6.375" style="336" customWidth="1"/>
    <col min="4108" max="4108" width="9.75" style="336" customWidth="1"/>
    <col min="4109" max="4109" width="6.375" style="336" customWidth="1"/>
    <col min="4110" max="4110" width="10.875" style="336" customWidth="1"/>
    <col min="4111" max="4111" width="6.375" style="336" customWidth="1"/>
    <col min="4112" max="4352" width="9" style="336"/>
    <col min="4353" max="4353" width="10.625" style="336" customWidth="1"/>
    <col min="4354" max="4354" width="9.75" style="336" customWidth="1"/>
    <col min="4355" max="4355" width="6.375" style="336" customWidth="1"/>
    <col min="4356" max="4356" width="9.75" style="336" customWidth="1"/>
    <col min="4357" max="4357" width="6.375" style="336" customWidth="1"/>
    <col min="4358" max="4358" width="9.75" style="336" customWidth="1"/>
    <col min="4359" max="4359" width="6.375" style="336" customWidth="1"/>
    <col min="4360" max="4360" width="9.75" style="336" customWidth="1"/>
    <col min="4361" max="4361" width="6.375" style="336" customWidth="1"/>
    <col min="4362" max="4362" width="9.75" style="336" customWidth="1"/>
    <col min="4363" max="4363" width="6.375" style="336" customWidth="1"/>
    <col min="4364" max="4364" width="9.75" style="336" customWidth="1"/>
    <col min="4365" max="4365" width="6.375" style="336" customWidth="1"/>
    <col min="4366" max="4366" width="10.875" style="336" customWidth="1"/>
    <col min="4367" max="4367" width="6.375" style="336" customWidth="1"/>
    <col min="4368" max="4608" width="9" style="336"/>
    <col min="4609" max="4609" width="10.625" style="336" customWidth="1"/>
    <col min="4610" max="4610" width="9.75" style="336" customWidth="1"/>
    <col min="4611" max="4611" width="6.375" style="336" customWidth="1"/>
    <col min="4612" max="4612" width="9.75" style="336" customWidth="1"/>
    <col min="4613" max="4613" width="6.375" style="336" customWidth="1"/>
    <col min="4614" max="4614" width="9.75" style="336" customWidth="1"/>
    <col min="4615" max="4615" width="6.375" style="336" customWidth="1"/>
    <col min="4616" max="4616" width="9.75" style="336" customWidth="1"/>
    <col min="4617" max="4617" width="6.375" style="336" customWidth="1"/>
    <col min="4618" max="4618" width="9.75" style="336" customWidth="1"/>
    <col min="4619" max="4619" width="6.375" style="336" customWidth="1"/>
    <col min="4620" max="4620" width="9.75" style="336" customWidth="1"/>
    <col min="4621" max="4621" width="6.375" style="336" customWidth="1"/>
    <col min="4622" max="4622" width="10.875" style="336" customWidth="1"/>
    <col min="4623" max="4623" width="6.375" style="336" customWidth="1"/>
    <col min="4624" max="4864" width="9" style="336"/>
    <col min="4865" max="4865" width="10.625" style="336" customWidth="1"/>
    <col min="4866" max="4866" width="9.75" style="336" customWidth="1"/>
    <col min="4867" max="4867" width="6.375" style="336" customWidth="1"/>
    <col min="4868" max="4868" width="9.75" style="336" customWidth="1"/>
    <col min="4869" max="4869" width="6.375" style="336" customWidth="1"/>
    <col min="4870" max="4870" width="9.75" style="336" customWidth="1"/>
    <col min="4871" max="4871" width="6.375" style="336" customWidth="1"/>
    <col min="4872" max="4872" width="9.75" style="336" customWidth="1"/>
    <col min="4873" max="4873" width="6.375" style="336" customWidth="1"/>
    <col min="4874" max="4874" width="9.75" style="336" customWidth="1"/>
    <col min="4875" max="4875" width="6.375" style="336" customWidth="1"/>
    <col min="4876" max="4876" width="9.75" style="336" customWidth="1"/>
    <col min="4877" max="4877" width="6.375" style="336" customWidth="1"/>
    <col min="4878" max="4878" width="10.875" style="336" customWidth="1"/>
    <col min="4879" max="4879" width="6.375" style="336" customWidth="1"/>
    <col min="4880" max="5120" width="9" style="336"/>
    <col min="5121" max="5121" width="10.625" style="336" customWidth="1"/>
    <col min="5122" max="5122" width="9.75" style="336" customWidth="1"/>
    <col min="5123" max="5123" width="6.375" style="336" customWidth="1"/>
    <col min="5124" max="5124" width="9.75" style="336" customWidth="1"/>
    <col min="5125" max="5125" width="6.375" style="336" customWidth="1"/>
    <col min="5126" max="5126" width="9.75" style="336" customWidth="1"/>
    <col min="5127" max="5127" width="6.375" style="336" customWidth="1"/>
    <col min="5128" max="5128" width="9.75" style="336" customWidth="1"/>
    <col min="5129" max="5129" width="6.375" style="336" customWidth="1"/>
    <col min="5130" max="5130" width="9.75" style="336" customWidth="1"/>
    <col min="5131" max="5131" width="6.375" style="336" customWidth="1"/>
    <col min="5132" max="5132" width="9.75" style="336" customWidth="1"/>
    <col min="5133" max="5133" width="6.375" style="336" customWidth="1"/>
    <col min="5134" max="5134" width="10.875" style="336" customWidth="1"/>
    <col min="5135" max="5135" width="6.375" style="336" customWidth="1"/>
    <col min="5136" max="5376" width="9" style="336"/>
    <col min="5377" max="5377" width="10.625" style="336" customWidth="1"/>
    <col min="5378" max="5378" width="9.75" style="336" customWidth="1"/>
    <col min="5379" max="5379" width="6.375" style="336" customWidth="1"/>
    <col min="5380" max="5380" width="9.75" style="336" customWidth="1"/>
    <col min="5381" max="5381" width="6.375" style="336" customWidth="1"/>
    <col min="5382" max="5382" width="9.75" style="336" customWidth="1"/>
    <col min="5383" max="5383" width="6.375" style="336" customWidth="1"/>
    <col min="5384" max="5384" width="9.75" style="336" customWidth="1"/>
    <col min="5385" max="5385" width="6.375" style="336" customWidth="1"/>
    <col min="5386" max="5386" width="9.75" style="336" customWidth="1"/>
    <col min="5387" max="5387" width="6.375" style="336" customWidth="1"/>
    <col min="5388" max="5388" width="9.75" style="336" customWidth="1"/>
    <col min="5389" max="5389" width="6.375" style="336" customWidth="1"/>
    <col min="5390" max="5390" width="10.875" style="336" customWidth="1"/>
    <col min="5391" max="5391" width="6.375" style="336" customWidth="1"/>
    <col min="5392" max="5632" width="9" style="336"/>
    <col min="5633" max="5633" width="10.625" style="336" customWidth="1"/>
    <col min="5634" max="5634" width="9.75" style="336" customWidth="1"/>
    <col min="5635" max="5635" width="6.375" style="336" customWidth="1"/>
    <col min="5636" max="5636" width="9.75" style="336" customWidth="1"/>
    <col min="5637" max="5637" width="6.375" style="336" customWidth="1"/>
    <col min="5638" max="5638" width="9.75" style="336" customWidth="1"/>
    <col min="5639" max="5639" width="6.375" style="336" customWidth="1"/>
    <col min="5640" max="5640" width="9.75" style="336" customWidth="1"/>
    <col min="5641" max="5641" width="6.375" style="336" customWidth="1"/>
    <col min="5642" max="5642" width="9.75" style="336" customWidth="1"/>
    <col min="5643" max="5643" width="6.375" style="336" customWidth="1"/>
    <col min="5644" max="5644" width="9.75" style="336" customWidth="1"/>
    <col min="5645" max="5645" width="6.375" style="336" customWidth="1"/>
    <col min="5646" max="5646" width="10.875" style="336" customWidth="1"/>
    <col min="5647" max="5647" width="6.375" style="336" customWidth="1"/>
    <col min="5648" max="5888" width="9" style="336"/>
    <col min="5889" max="5889" width="10.625" style="336" customWidth="1"/>
    <col min="5890" max="5890" width="9.75" style="336" customWidth="1"/>
    <col min="5891" max="5891" width="6.375" style="336" customWidth="1"/>
    <col min="5892" max="5892" width="9.75" style="336" customWidth="1"/>
    <col min="5893" max="5893" width="6.375" style="336" customWidth="1"/>
    <col min="5894" max="5894" width="9.75" style="336" customWidth="1"/>
    <col min="5895" max="5895" width="6.375" style="336" customWidth="1"/>
    <col min="5896" max="5896" width="9.75" style="336" customWidth="1"/>
    <col min="5897" max="5897" width="6.375" style="336" customWidth="1"/>
    <col min="5898" max="5898" width="9.75" style="336" customWidth="1"/>
    <col min="5899" max="5899" width="6.375" style="336" customWidth="1"/>
    <col min="5900" max="5900" width="9.75" style="336" customWidth="1"/>
    <col min="5901" max="5901" width="6.375" style="336" customWidth="1"/>
    <col min="5902" max="5902" width="10.875" style="336" customWidth="1"/>
    <col min="5903" max="5903" width="6.375" style="336" customWidth="1"/>
    <col min="5904" max="6144" width="9" style="336"/>
    <col min="6145" max="6145" width="10.625" style="336" customWidth="1"/>
    <col min="6146" max="6146" width="9.75" style="336" customWidth="1"/>
    <col min="6147" max="6147" width="6.375" style="336" customWidth="1"/>
    <col min="6148" max="6148" width="9.75" style="336" customWidth="1"/>
    <col min="6149" max="6149" width="6.375" style="336" customWidth="1"/>
    <col min="6150" max="6150" width="9.75" style="336" customWidth="1"/>
    <col min="6151" max="6151" width="6.375" style="336" customWidth="1"/>
    <col min="6152" max="6152" width="9.75" style="336" customWidth="1"/>
    <col min="6153" max="6153" width="6.375" style="336" customWidth="1"/>
    <col min="6154" max="6154" width="9.75" style="336" customWidth="1"/>
    <col min="6155" max="6155" width="6.375" style="336" customWidth="1"/>
    <col min="6156" max="6156" width="9.75" style="336" customWidth="1"/>
    <col min="6157" max="6157" width="6.375" style="336" customWidth="1"/>
    <col min="6158" max="6158" width="10.875" style="336" customWidth="1"/>
    <col min="6159" max="6159" width="6.375" style="336" customWidth="1"/>
    <col min="6160" max="6400" width="9" style="336"/>
    <col min="6401" max="6401" width="10.625" style="336" customWidth="1"/>
    <col min="6402" max="6402" width="9.75" style="336" customWidth="1"/>
    <col min="6403" max="6403" width="6.375" style="336" customWidth="1"/>
    <col min="6404" max="6404" width="9.75" style="336" customWidth="1"/>
    <col min="6405" max="6405" width="6.375" style="336" customWidth="1"/>
    <col min="6406" max="6406" width="9.75" style="336" customWidth="1"/>
    <col min="6407" max="6407" width="6.375" style="336" customWidth="1"/>
    <col min="6408" max="6408" width="9.75" style="336" customWidth="1"/>
    <col min="6409" max="6409" width="6.375" style="336" customWidth="1"/>
    <col min="6410" max="6410" width="9.75" style="336" customWidth="1"/>
    <col min="6411" max="6411" width="6.375" style="336" customWidth="1"/>
    <col min="6412" max="6412" width="9.75" style="336" customWidth="1"/>
    <col min="6413" max="6413" width="6.375" style="336" customWidth="1"/>
    <col min="6414" max="6414" width="10.875" style="336" customWidth="1"/>
    <col min="6415" max="6415" width="6.375" style="336" customWidth="1"/>
    <col min="6416" max="6656" width="9" style="336"/>
    <col min="6657" max="6657" width="10.625" style="336" customWidth="1"/>
    <col min="6658" max="6658" width="9.75" style="336" customWidth="1"/>
    <col min="6659" max="6659" width="6.375" style="336" customWidth="1"/>
    <col min="6660" max="6660" width="9.75" style="336" customWidth="1"/>
    <col min="6661" max="6661" width="6.375" style="336" customWidth="1"/>
    <col min="6662" max="6662" width="9.75" style="336" customWidth="1"/>
    <col min="6663" max="6663" width="6.375" style="336" customWidth="1"/>
    <col min="6664" max="6664" width="9.75" style="336" customWidth="1"/>
    <col min="6665" max="6665" width="6.375" style="336" customWidth="1"/>
    <col min="6666" max="6666" width="9.75" style="336" customWidth="1"/>
    <col min="6667" max="6667" width="6.375" style="336" customWidth="1"/>
    <col min="6668" max="6668" width="9.75" style="336" customWidth="1"/>
    <col min="6669" max="6669" width="6.375" style="336" customWidth="1"/>
    <col min="6670" max="6670" width="10.875" style="336" customWidth="1"/>
    <col min="6671" max="6671" width="6.375" style="336" customWidth="1"/>
    <col min="6672" max="6912" width="9" style="336"/>
    <col min="6913" max="6913" width="10.625" style="336" customWidth="1"/>
    <col min="6914" max="6914" width="9.75" style="336" customWidth="1"/>
    <col min="6915" max="6915" width="6.375" style="336" customWidth="1"/>
    <col min="6916" max="6916" width="9.75" style="336" customWidth="1"/>
    <col min="6917" max="6917" width="6.375" style="336" customWidth="1"/>
    <col min="6918" max="6918" width="9.75" style="336" customWidth="1"/>
    <col min="6919" max="6919" width="6.375" style="336" customWidth="1"/>
    <col min="6920" max="6920" width="9.75" style="336" customWidth="1"/>
    <col min="6921" max="6921" width="6.375" style="336" customWidth="1"/>
    <col min="6922" max="6922" width="9.75" style="336" customWidth="1"/>
    <col min="6923" max="6923" width="6.375" style="336" customWidth="1"/>
    <col min="6924" max="6924" width="9.75" style="336" customWidth="1"/>
    <col min="6925" max="6925" width="6.375" style="336" customWidth="1"/>
    <col min="6926" max="6926" width="10.875" style="336" customWidth="1"/>
    <col min="6927" max="6927" width="6.375" style="336" customWidth="1"/>
    <col min="6928" max="7168" width="9" style="336"/>
    <col min="7169" max="7169" width="10.625" style="336" customWidth="1"/>
    <col min="7170" max="7170" width="9.75" style="336" customWidth="1"/>
    <col min="7171" max="7171" width="6.375" style="336" customWidth="1"/>
    <col min="7172" max="7172" width="9.75" style="336" customWidth="1"/>
    <col min="7173" max="7173" width="6.375" style="336" customWidth="1"/>
    <col min="7174" max="7174" width="9.75" style="336" customWidth="1"/>
    <col min="7175" max="7175" width="6.375" style="336" customWidth="1"/>
    <col min="7176" max="7176" width="9.75" style="336" customWidth="1"/>
    <col min="7177" max="7177" width="6.375" style="336" customWidth="1"/>
    <col min="7178" max="7178" width="9.75" style="336" customWidth="1"/>
    <col min="7179" max="7179" width="6.375" style="336" customWidth="1"/>
    <col min="7180" max="7180" width="9.75" style="336" customWidth="1"/>
    <col min="7181" max="7181" width="6.375" style="336" customWidth="1"/>
    <col min="7182" max="7182" width="10.875" style="336" customWidth="1"/>
    <col min="7183" max="7183" width="6.375" style="336" customWidth="1"/>
    <col min="7184" max="7424" width="9" style="336"/>
    <col min="7425" max="7425" width="10.625" style="336" customWidth="1"/>
    <col min="7426" max="7426" width="9.75" style="336" customWidth="1"/>
    <col min="7427" max="7427" width="6.375" style="336" customWidth="1"/>
    <col min="7428" max="7428" width="9.75" style="336" customWidth="1"/>
    <col min="7429" max="7429" width="6.375" style="336" customWidth="1"/>
    <col min="7430" max="7430" width="9.75" style="336" customWidth="1"/>
    <col min="7431" max="7431" width="6.375" style="336" customWidth="1"/>
    <col min="7432" max="7432" width="9.75" style="336" customWidth="1"/>
    <col min="7433" max="7433" width="6.375" style="336" customWidth="1"/>
    <col min="7434" max="7434" width="9.75" style="336" customWidth="1"/>
    <col min="7435" max="7435" width="6.375" style="336" customWidth="1"/>
    <col min="7436" max="7436" width="9.75" style="336" customWidth="1"/>
    <col min="7437" max="7437" width="6.375" style="336" customWidth="1"/>
    <col min="7438" max="7438" width="10.875" style="336" customWidth="1"/>
    <col min="7439" max="7439" width="6.375" style="336" customWidth="1"/>
    <col min="7440" max="7680" width="9" style="336"/>
    <col min="7681" max="7681" width="10.625" style="336" customWidth="1"/>
    <col min="7682" max="7682" width="9.75" style="336" customWidth="1"/>
    <col min="7683" max="7683" width="6.375" style="336" customWidth="1"/>
    <col min="7684" max="7684" width="9.75" style="336" customWidth="1"/>
    <col min="7685" max="7685" width="6.375" style="336" customWidth="1"/>
    <col min="7686" max="7686" width="9.75" style="336" customWidth="1"/>
    <col min="7687" max="7687" width="6.375" style="336" customWidth="1"/>
    <col min="7688" max="7688" width="9.75" style="336" customWidth="1"/>
    <col min="7689" max="7689" width="6.375" style="336" customWidth="1"/>
    <col min="7690" max="7690" width="9.75" style="336" customWidth="1"/>
    <col min="7691" max="7691" width="6.375" style="336" customWidth="1"/>
    <col min="7692" max="7692" width="9.75" style="336" customWidth="1"/>
    <col min="7693" max="7693" width="6.375" style="336" customWidth="1"/>
    <col min="7694" max="7694" width="10.875" style="336" customWidth="1"/>
    <col min="7695" max="7695" width="6.375" style="336" customWidth="1"/>
    <col min="7696" max="7936" width="9" style="336"/>
    <col min="7937" max="7937" width="10.625" style="336" customWidth="1"/>
    <col min="7938" max="7938" width="9.75" style="336" customWidth="1"/>
    <col min="7939" max="7939" width="6.375" style="336" customWidth="1"/>
    <col min="7940" max="7940" width="9.75" style="336" customWidth="1"/>
    <col min="7941" max="7941" width="6.375" style="336" customWidth="1"/>
    <col min="7942" max="7942" width="9.75" style="336" customWidth="1"/>
    <col min="7943" max="7943" width="6.375" style="336" customWidth="1"/>
    <col min="7944" max="7944" width="9.75" style="336" customWidth="1"/>
    <col min="7945" max="7945" width="6.375" style="336" customWidth="1"/>
    <col min="7946" max="7946" width="9.75" style="336" customWidth="1"/>
    <col min="7947" max="7947" width="6.375" style="336" customWidth="1"/>
    <col min="7948" max="7948" width="9.75" style="336" customWidth="1"/>
    <col min="7949" max="7949" width="6.375" style="336" customWidth="1"/>
    <col min="7950" max="7950" width="10.875" style="336" customWidth="1"/>
    <col min="7951" max="7951" width="6.375" style="336" customWidth="1"/>
    <col min="7952" max="8192" width="9" style="336"/>
    <col min="8193" max="8193" width="10.625" style="336" customWidth="1"/>
    <col min="8194" max="8194" width="9.75" style="336" customWidth="1"/>
    <col min="8195" max="8195" width="6.375" style="336" customWidth="1"/>
    <col min="8196" max="8196" width="9.75" style="336" customWidth="1"/>
    <col min="8197" max="8197" width="6.375" style="336" customWidth="1"/>
    <col min="8198" max="8198" width="9.75" style="336" customWidth="1"/>
    <col min="8199" max="8199" width="6.375" style="336" customWidth="1"/>
    <col min="8200" max="8200" width="9.75" style="336" customWidth="1"/>
    <col min="8201" max="8201" width="6.375" style="336" customWidth="1"/>
    <col min="8202" max="8202" width="9.75" style="336" customWidth="1"/>
    <col min="8203" max="8203" width="6.375" style="336" customWidth="1"/>
    <col min="8204" max="8204" width="9.75" style="336" customWidth="1"/>
    <col min="8205" max="8205" width="6.375" style="336" customWidth="1"/>
    <col min="8206" max="8206" width="10.875" style="336" customWidth="1"/>
    <col min="8207" max="8207" width="6.375" style="336" customWidth="1"/>
    <col min="8208" max="8448" width="9" style="336"/>
    <col min="8449" max="8449" width="10.625" style="336" customWidth="1"/>
    <col min="8450" max="8450" width="9.75" style="336" customWidth="1"/>
    <col min="8451" max="8451" width="6.375" style="336" customWidth="1"/>
    <col min="8452" max="8452" width="9.75" style="336" customWidth="1"/>
    <col min="8453" max="8453" width="6.375" style="336" customWidth="1"/>
    <col min="8454" max="8454" width="9.75" style="336" customWidth="1"/>
    <col min="8455" max="8455" width="6.375" style="336" customWidth="1"/>
    <col min="8456" max="8456" width="9.75" style="336" customWidth="1"/>
    <col min="8457" max="8457" width="6.375" style="336" customWidth="1"/>
    <col min="8458" max="8458" width="9.75" style="336" customWidth="1"/>
    <col min="8459" max="8459" width="6.375" style="336" customWidth="1"/>
    <col min="8460" max="8460" width="9.75" style="336" customWidth="1"/>
    <col min="8461" max="8461" width="6.375" style="336" customWidth="1"/>
    <col min="8462" max="8462" width="10.875" style="336" customWidth="1"/>
    <col min="8463" max="8463" width="6.375" style="336" customWidth="1"/>
    <col min="8464" max="8704" width="9" style="336"/>
    <col min="8705" max="8705" width="10.625" style="336" customWidth="1"/>
    <col min="8706" max="8706" width="9.75" style="336" customWidth="1"/>
    <col min="8707" max="8707" width="6.375" style="336" customWidth="1"/>
    <col min="8708" max="8708" width="9.75" style="336" customWidth="1"/>
    <col min="8709" max="8709" width="6.375" style="336" customWidth="1"/>
    <col min="8710" max="8710" width="9.75" style="336" customWidth="1"/>
    <col min="8711" max="8711" width="6.375" style="336" customWidth="1"/>
    <col min="8712" max="8712" width="9.75" style="336" customWidth="1"/>
    <col min="8713" max="8713" width="6.375" style="336" customWidth="1"/>
    <col min="8714" max="8714" width="9.75" style="336" customWidth="1"/>
    <col min="8715" max="8715" width="6.375" style="336" customWidth="1"/>
    <col min="8716" max="8716" width="9.75" style="336" customWidth="1"/>
    <col min="8717" max="8717" width="6.375" style="336" customWidth="1"/>
    <col min="8718" max="8718" width="10.875" style="336" customWidth="1"/>
    <col min="8719" max="8719" width="6.375" style="336" customWidth="1"/>
    <col min="8720" max="8960" width="9" style="336"/>
    <col min="8961" max="8961" width="10.625" style="336" customWidth="1"/>
    <col min="8962" max="8962" width="9.75" style="336" customWidth="1"/>
    <col min="8963" max="8963" width="6.375" style="336" customWidth="1"/>
    <col min="8964" max="8964" width="9.75" style="336" customWidth="1"/>
    <col min="8965" max="8965" width="6.375" style="336" customWidth="1"/>
    <col min="8966" max="8966" width="9.75" style="336" customWidth="1"/>
    <col min="8967" max="8967" width="6.375" style="336" customWidth="1"/>
    <col min="8968" max="8968" width="9.75" style="336" customWidth="1"/>
    <col min="8969" max="8969" width="6.375" style="336" customWidth="1"/>
    <col min="8970" max="8970" width="9.75" style="336" customWidth="1"/>
    <col min="8971" max="8971" width="6.375" style="336" customWidth="1"/>
    <col min="8972" max="8972" width="9.75" style="336" customWidth="1"/>
    <col min="8973" max="8973" width="6.375" style="336" customWidth="1"/>
    <col min="8974" max="8974" width="10.875" style="336" customWidth="1"/>
    <col min="8975" max="8975" width="6.375" style="336" customWidth="1"/>
    <col min="8976" max="9216" width="9" style="336"/>
    <col min="9217" max="9217" width="10.625" style="336" customWidth="1"/>
    <col min="9218" max="9218" width="9.75" style="336" customWidth="1"/>
    <col min="9219" max="9219" width="6.375" style="336" customWidth="1"/>
    <col min="9220" max="9220" width="9.75" style="336" customWidth="1"/>
    <col min="9221" max="9221" width="6.375" style="336" customWidth="1"/>
    <col min="9222" max="9222" width="9.75" style="336" customWidth="1"/>
    <col min="9223" max="9223" width="6.375" style="336" customWidth="1"/>
    <col min="9224" max="9224" width="9.75" style="336" customWidth="1"/>
    <col min="9225" max="9225" width="6.375" style="336" customWidth="1"/>
    <col min="9226" max="9226" width="9.75" style="336" customWidth="1"/>
    <col min="9227" max="9227" width="6.375" style="336" customWidth="1"/>
    <col min="9228" max="9228" width="9.75" style="336" customWidth="1"/>
    <col min="9229" max="9229" width="6.375" style="336" customWidth="1"/>
    <col min="9230" max="9230" width="10.875" style="336" customWidth="1"/>
    <col min="9231" max="9231" width="6.375" style="336" customWidth="1"/>
    <col min="9232" max="9472" width="9" style="336"/>
    <col min="9473" max="9473" width="10.625" style="336" customWidth="1"/>
    <col min="9474" max="9474" width="9.75" style="336" customWidth="1"/>
    <col min="9475" max="9475" width="6.375" style="336" customWidth="1"/>
    <col min="9476" max="9476" width="9.75" style="336" customWidth="1"/>
    <col min="9477" max="9477" width="6.375" style="336" customWidth="1"/>
    <col min="9478" max="9478" width="9.75" style="336" customWidth="1"/>
    <col min="9479" max="9479" width="6.375" style="336" customWidth="1"/>
    <col min="9480" max="9480" width="9.75" style="336" customWidth="1"/>
    <col min="9481" max="9481" width="6.375" style="336" customWidth="1"/>
    <col min="9482" max="9482" width="9.75" style="336" customWidth="1"/>
    <col min="9483" max="9483" width="6.375" style="336" customWidth="1"/>
    <col min="9484" max="9484" width="9.75" style="336" customWidth="1"/>
    <col min="9485" max="9485" width="6.375" style="336" customWidth="1"/>
    <col min="9486" max="9486" width="10.875" style="336" customWidth="1"/>
    <col min="9487" max="9487" width="6.375" style="336" customWidth="1"/>
    <col min="9488" max="9728" width="9" style="336"/>
    <col min="9729" max="9729" width="10.625" style="336" customWidth="1"/>
    <col min="9730" max="9730" width="9.75" style="336" customWidth="1"/>
    <col min="9731" max="9731" width="6.375" style="336" customWidth="1"/>
    <col min="9732" max="9732" width="9.75" style="336" customWidth="1"/>
    <col min="9733" max="9733" width="6.375" style="336" customWidth="1"/>
    <col min="9734" max="9734" width="9.75" style="336" customWidth="1"/>
    <col min="9735" max="9735" width="6.375" style="336" customWidth="1"/>
    <col min="9736" max="9736" width="9.75" style="336" customWidth="1"/>
    <col min="9737" max="9737" width="6.375" style="336" customWidth="1"/>
    <col min="9738" max="9738" width="9.75" style="336" customWidth="1"/>
    <col min="9739" max="9739" width="6.375" style="336" customWidth="1"/>
    <col min="9740" max="9740" width="9.75" style="336" customWidth="1"/>
    <col min="9741" max="9741" width="6.375" style="336" customWidth="1"/>
    <col min="9742" max="9742" width="10.875" style="336" customWidth="1"/>
    <col min="9743" max="9743" width="6.375" style="336" customWidth="1"/>
    <col min="9744" max="9984" width="9" style="336"/>
    <col min="9985" max="9985" width="10.625" style="336" customWidth="1"/>
    <col min="9986" max="9986" width="9.75" style="336" customWidth="1"/>
    <col min="9987" max="9987" width="6.375" style="336" customWidth="1"/>
    <col min="9988" max="9988" width="9.75" style="336" customWidth="1"/>
    <col min="9989" max="9989" width="6.375" style="336" customWidth="1"/>
    <col min="9990" max="9990" width="9.75" style="336" customWidth="1"/>
    <col min="9991" max="9991" width="6.375" style="336" customWidth="1"/>
    <col min="9992" max="9992" width="9.75" style="336" customWidth="1"/>
    <col min="9993" max="9993" width="6.375" style="336" customWidth="1"/>
    <col min="9994" max="9994" width="9.75" style="336" customWidth="1"/>
    <col min="9995" max="9995" width="6.375" style="336" customWidth="1"/>
    <col min="9996" max="9996" width="9.75" style="336" customWidth="1"/>
    <col min="9997" max="9997" width="6.375" style="336" customWidth="1"/>
    <col min="9998" max="9998" width="10.875" style="336" customWidth="1"/>
    <col min="9999" max="9999" width="6.375" style="336" customWidth="1"/>
    <col min="10000" max="10240" width="9" style="336"/>
    <col min="10241" max="10241" width="10.625" style="336" customWidth="1"/>
    <col min="10242" max="10242" width="9.75" style="336" customWidth="1"/>
    <col min="10243" max="10243" width="6.375" style="336" customWidth="1"/>
    <col min="10244" max="10244" width="9.75" style="336" customWidth="1"/>
    <col min="10245" max="10245" width="6.375" style="336" customWidth="1"/>
    <col min="10246" max="10246" width="9.75" style="336" customWidth="1"/>
    <col min="10247" max="10247" width="6.375" style="336" customWidth="1"/>
    <col min="10248" max="10248" width="9.75" style="336" customWidth="1"/>
    <col min="10249" max="10249" width="6.375" style="336" customWidth="1"/>
    <col min="10250" max="10250" width="9.75" style="336" customWidth="1"/>
    <col min="10251" max="10251" width="6.375" style="336" customWidth="1"/>
    <col min="10252" max="10252" width="9.75" style="336" customWidth="1"/>
    <col min="10253" max="10253" width="6.375" style="336" customWidth="1"/>
    <col min="10254" max="10254" width="10.875" style="336" customWidth="1"/>
    <col min="10255" max="10255" width="6.375" style="336" customWidth="1"/>
    <col min="10256" max="10496" width="9" style="336"/>
    <col min="10497" max="10497" width="10.625" style="336" customWidth="1"/>
    <col min="10498" max="10498" width="9.75" style="336" customWidth="1"/>
    <col min="10499" max="10499" width="6.375" style="336" customWidth="1"/>
    <col min="10500" max="10500" width="9.75" style="336" customWidth="1"/>
    <col min="10501" max="10501" width="6.375" style="336" customWidth="1"/>
    <col min="10502" max="10502" width="9.75" style="336" customWidth="1"/>
    <col min="10503" max="10503" width="6.375" style="336" customWidth="1"/>
    <col min="10504" max="10504" width="9.75" style="336" customWidth="1"/>
    <col min="10505" max="10505" width="6.375" style="336" customWidth="1"/>
    <col min="10506" max="10506" width="9.75" style="336" customWidth="1"/>
    <col min="10507" max="10507" width="6.375" style="336" customWidth="1"/>
    <col min="10508" max="10508" width="9.75" style="336" customWidth="1"/>
    <col min="10509" max="10509" width="6.375" style="336" customWidth="1"/>
    <col min="10510" max="10510" width="10.875" style="336" customWidth="1"/>
    <col min="10511" max="10511" width="6.375" style="336" customWidth="1"/>
    <col min="10512" max="10752" width="9" style="336"/>
    <col min="10753" max="10753" width="10.625" style="336" customWidth="1"/>
    <col min="10754" max="10754" width="9.75" style="336" customWidth="1"/>
    <col min="10755" max="10755" width="6.375" style="336" customWidth="1"/>
    <col min="10756" max="10756" width="9.75" style="336" customWidth="1"/>
    <col min="10757" max="10757" width="6.375" style="336" customWidth="1"/>
    <col min="10758" max="10758" width="9.75" style="336" customWidth="1"/>
    <col min="10759" max="10759" width="6.375" style="336" customWidth="1"/>
    <col min="10760" max="10760" width="9.75" style="336" customWidth="1"/>
    <col min="10761" max="10761" width="6.375" style="336" customWidth="1"/>
    <col min="10762" max="10762" width="9.75" style="336" customWidth="1"/>
    <col min="10763" max="10763" width="6.375" style="336" customWidth="1"/>
    <col min="10764" max="10764" width="9.75" style="336" customWidth="1"/>
    <col min="10765" max="10765" width="6.375" style="336" customWidth="1"/>
    <col min="10766" max="10766" width="10.875" style="336" customWidth="1"/>
    <col min="10767" max="10767" width="6.375" style="336" customWidth="1"/>
    <col min="10768" max="11008" width="9" style="336"/>
    <col min="11009" max="11009" width="10.625" style="336" customWidth="1"/>
    <col min="11010" max="11010" width="9.75" style="336" customWidth="1"/>
    <col min="11011" max="11011" width="6.375" style="336" customWidth="1"/>
    <col min="11012" max="11012" width="9.75" style="336" customWidth="1"/>
    <col min="11013" max="11013" width="6.375" style="336" customWidth="1"/>
    <col min="11014" max="11014" width="9.75" style="336" customWidth="1"/>
    <col min="11015" max="11015" width="6.375" style="336" customWidth="1"/>
    <col min="11016" max="11016" width="9.75" style="336" customWidth="1"/>
    <col min="11017" max="11017" width="6.375" style="336" customWidth="1"/>
    <col min="11018" max="11018" width="9.75" style="336" customWidth="1"/>
    <col min="11019" max="11019" width="6.375" style="336" customWidth="1"/>
    <col min="11020" max="11020" width="9.75" style="336" customWidth="1"/>
    <col min="11021" max="11021" width="6.375" style="336" customWidth="1"/>
    <col min="11022" max="11022" width="10.875" style="336" customWidth="1"/>
    <col min="11023" max="11023" width="6.375" style="336" customWidth="1"/>
    <col min="11024" max="11264" width="9" style="336"/>
    <col min="11265" max="11265" width="10.625" style="336" customWidth="1"/>
    <col min="11266" max="11266" width="9.75" style="336" customWidth="1"/>
    <col min="11267" max="11267" width="6.375" style="336" customWidth="1"/>
    <col min="11268" max="11268" width="9.75" style="336" customWidth="1"/>
    <col min="11269" max="11269" width="6.375" style="336" customWidth="1"/>
    <col min="11270" max="11270" width="9.75" style="336" customWidth="1"/>
    <col min="11271" max="11271" width="6.375" style="336" customWidth="1"/>
    <col min="11272" max="11272" width="9.75" style="336" customWidth="1"/>
    <col min="11273" max="11273" width="6.375" style="336" customWidth="1"/>
    <col min="11274" max="11274" width="9.75" style="336" customWidth="1"/>
    <col min="11275" max="11275" width="6.375" style="336" customWidth="1"/>
    <col min="11276" max="11276" width="9.75" style="336" customWidth="1"/>
    <col min="11277" max="11277" width="6.375" style="336" customWidth="1"/>
    <col min="11278" max="11278" width="10.875" style="336" customWidth="1"/>
    <col min="11279" max="11279" width="6.375" style="336" customWidth="1"/>
    <col min="11280" max="11520" width="9" style="336"/>
    <col min="11521" max="11521" width="10.625" style="336" customWidth="1"/>
    <col min="11522" max="11522" width="9.75" style="336" customWidth="1"/>
    <col min="11523" max="11523" width="6.375" style="336" customWidth="1"/>
    <col min="11524" max="11524" width="9.75" style="336" customWidth="1"/>
    <col min="11525" max="11525" width="6.375" style="336" customWidth="1"/>
    <col min="11526" max="11526" width="9.75" style="336" customWidth="1"/>
    <col min="11527" max="11527" width="6.375" style="336" customWidth="1"/>
    <col min="11528" max="11528" width="9.75" style="336" customWidth="1"/>
    <col min="11529" max="11529" width="6.375" style="336" customWidth="1"/>
    <col min="11530" max="11530" width="9.75" style="336" customWidth="1"/>
    <col min="11531" max="11531" width="6.375" style="336" customWidth="1"/>
    <col min="11532" max="11532" width="9.75" style="336" customWidth="1"/>
    <col min="11533" max="11533" width="6.375" style="336" customWidth="1"/>
    <col min="11534" max="11534" width="10.875" style="336" customWidth="1"/>
    <col min="11535" max="11535" width="6.375" style="336" customWidth="1"/>
    <col min="11536" max="11776" width="9" style="336"/>
    <col min="11777" max="11777" width="10.625" style="336" customWidth="1"/>
    <col min="11778" max="11778" width="9.75" style="336" customWidth="1"/>
    <col min="11779" max="11779" width="6.375" style="336" customWidth="1"/>
    <col min="11780" max="11780" width="9.75" style="336" customWidth="1"/>
    <col min="11781" max="11781" width="6.375" style="336" customWidth="1"/>
    <col min="11782" max="11782" width="9.75" style="336" customWidth="1"/>
    <col min="11783" max="11783" width="6.375" style="336" customWidth="1"/>
    <col min="11784" max="11784" width="9.75" style="336" customWidth="1"/>
    <col min="11785" max="11785" width="6.375" style="336" customWidth="1"/>
    <col min="11786" max="11786" width="9.75" style="336" customWidth="1"/>
    <col min="11787" max="11787" width="6.375" style="336" customWidth="1"/>
    <col min="11788" max="11788" width="9.75" style="336" customWidth="1"/>
    <col min="11789" max="11789" width="6.375" style="336" customWidth="1"/>
    <col min="11790" max="11790" width="10.875" style="336" customWidth="1"/>
    <col min="11791" max="11791" width="6.375" style="336" customWidth="1"/>
    <col min="11792" max="12032" width="9" style="336"/>
    <col min="12033" max="12033" width="10.625" style="336" customWidth="1"/>
    <col min="12034" max="12034" width="9.75" style="336" customWidth="1"/>
    <col min="12035" max="12035" width="6.375" style="336" customWidth="1"/>
    <col min="12036" max="12036" width="9.75" style="336" customWidth="1"/>
    <col min="12037" max="12037" width="6.375" style="336" customWidth="1"/>
    <col min="12038" max="12038" width="9.75" style="336" customWidth="1"/>
    <col min="12039" max="12039" width="6.375" style="336" customWidth="1"/>
    <col min="12040" max="12040" width="9.75" style="336" customWidth="1"/>
    <col min="12041" max="12041" width="6.375" style="336" customWidth="1"/>
    <col min="12042" max="12042" width="9.75" style="336" customWidth="1"/>
    <col min="12043" max="12043" width="6.375" style="336" customWidth="1"/>
    <col min="12044" max="12044" width="9.75" style="336" customWidth="1"/>
    <col min="12045" max="12045" width="6.375" style="336" customWidth="1"/>
    <col min="12046" max="12046" width="10.875" style="336" customWidth="1"/>
    <col min="12047" max="12047" width="6.375" style="336" customWidth="1"/>
    <col min="12048" max="12288" width="9" style="336"/>
    <col min="12289" max="12289" width="10.625" style="336" customWidth="1"/>
    <col min="12290" max="12290" width="9.75" style="336" customWidth="1"/>
    <col min="12291" max="12291" width="6.375" style="336" customWidth="1"/>
    <col min="12292" max="12292" width="9.75" style="336" customWidth="1"/>
    <col min="12293" max="12293" width="6.375" style="336" customWidth="1"/>
    <col min="12294" max="12294" width="9.75" style="336" customWidth="1"/>
    <col min="12295" max="12295" width="6.375" style="336" customWidth="1"/>
    <col min="12296" max="12296" width="9.75" style="336" customWidth="1"/>
    <col min="12297" max="12297" width="6.375" style="336" customWidth="1"/>
    <col min="12298" max="12298" width="9.75" style="336" customWidth="1"/>
    <col min="12299" max="12299" width="6.375" style="336" customWidth="1"/>
    <col min="12300" max="12300" width="9.75" style="336" customWidth="1"/>
    <col min="12301" max="12301" width="6.375" style="336" customWidth="1"/>
    <col min="12302" max="12302" width="10.875" style="336" customWidth="1"/>
    <col min="12303" max="12303" width="6.375" style="336" customWidth="1"/>
    <col min="12304" max="12544" width="9" style="336"/>
    <col min="12545" max="12545" width="10.625" style="336" customWidth="1"/>
    <col min="12546" max="12546" width="9.75" style="336" customWidth="1"/>
    <col min="12547" max="12547" width="6.375" style="336" customWidth="1"/>
    <col min="12548" max="12548" width="9.75" style="336" customWidth="1"/>
    <col min="12549" max="12549" width="6.375" style="336" customWidth="1"/>
    <col min="12550" max="12550" width="9.75" style="336" customWidth="1"/>
    <col min="12551" max="12551" width="6.375" style="336" customWidth="1"/>
    <col min="12552" max="12552" width="9.75" style="336" customWidth="1"/>
    <col min="12553" max="12553" width="6.375" style="336" customWidth="1"/>
    <col min="12554" max="12554" width="9.75" style="336" customWidth="1"/>
    <col min="12555" max="12555" width="6.375" style="336" customWidth="1"/>
    <col min="12556" max="12556" width="9.75" style="336" customWidth="1"/>
    <col min="12557" max="12557" width="6.375" style="336" customWidth="1"/>
    <col min="12558" max="12558" width="10.875" style="336" customWidth="1"/>
    <col min="12559" max="12559" width="6.375" style="336" customWidth="1"/>
    <col min="12560" max="12800" width="9" style="336"/>
    <col min="12801" max="12801" width="10.625" style="336" customWidth="1"/>
    <col min="12802" max="12802" width="9.75" style="336" customWidth="1"/>
    <col min="12803" max="12803" width="6.375" style="336" customWidth="1"/>
    <col min="12804" max="12804" width="9.75" style="336" customWidth="1"/>
    <col min="12805" max="12805" width="6.375" style="336" customWidth="1"/>
    <col min="12806" max="12806" width="9.75" style="336" customWidth="1"/>
    <col min="12807" max="12807" width="6.375" style="336" customWidth="1"/>
    <col min="12808" max="12808" width="9.75" style="336" customWidth="1"/>
    <col min="12809" max="12809" width="6.375" style="336" customWidth="1"/>
    <col min="12810" max="12810" width="9.75" style="336" customWidth="1"/>
    <col min="12811" max="12811" width="6.375" style="336" customWidth="1"/>
    <col min="12812" max="12812" width="9.75" style="336" customWidth="1"/>
    <col min="12813" max="12813" width="6.375" style="336" customWidth="1"/>
    <col min="12814" max="12814" width="10.875" style="336" customWidth="1"/>
    <col min="12815" max="12815" width="6.375" style="336" customWidth="1"/>
    <col min="12816" max="13056" width="9" style="336"/>
    <col min="13057" max="13057" width="10.625" style="336" customWidth="1"/>
    <col min="13058" max="13058" width="9.75" style="336" customWidth="1"/>
    <col min="13059" max="13059" width="6.375" style="336" customWidth="1"/>
    <col min="13060" max="13060" width="9.75" style="336" customWidth="1"/>
    <col min="13061" max="13061" width="6.375" style="336" customWidth="1"/>
    <col min="13062" max="13062" width="9.75" style="336" customWidth="1"/>
    <col min="13063" max="13063" width="6.375" style="336" customWidth="1"/>
    <col min="13064" max="13064" width="9.75" style="336" customWidth="1"/>
    <col min="13065" max="13065" width="6.375" style="336" customWidth="1"/>
    <col min="13066" max="13066" width="9.75" style="336" customWidth="1"/>
    <col min="13067" max="13067" width="6.375" style="336" customWidth="1"/>
    <col min="13068" max="13068" width="9.75" style="336" customWidth="1"/>
    <col min="13069" max="13069" width="6.375" style="336" customWidth="1"/>
    <col min="13070" max="13070" width="10.875" style="336" customWidth="1"/>
    <col min="13071" max="13071" width="6.375" style="336" customWidth="1"/>
    <col min="13072" max="13312" width="9" style="336"/>
    <col min="13313" max="13313" width="10.625" style="336" customWidth="1"/>
    <col min="13314" max="13314" width="9.75" style="336" customWidth="1"/>
    <col min="13315" max="13315" width="6.375" style="336" customWidth="1"/>
    <col min="13316" max="13316" width="9.75" style="336" customWidth="1"/>
    <col min="13317" max="13317" width="6.375" style="336" customWidth="1"/>
    <col min="13318" max="13318" width="9.75" style="336" customWidth="1"/>
    <col min="13319" max="13319" width="6.375" style="336" customWidth="1"/>
    <col min="13320" max="13320" width="9.75" style="336" customWidth="1"/>
    <col min="13321" max="13321" width="6.375" style="336" customWidth="1"/>
    <col min="13322" max="13322" width="9.75" style="336" customWidth="1"/>
    <col min="13323" max="13323" width="6.375" style="336" customWidth="1"/>
    <col min="13324" max="13324" width="9.75" style="336" customWidth="1"/>
    <col min="13325" max="13325" width="6.375" style="336" customWidth="1"/>
    <col min="13326" max="13326" width="10.875" style="336" customWidth="1"/>
    <col min="13327" max="13327" width="6.375" style="336" customWidth="1"/>
    <col min="13328" max="13568" width="9" style="336"/>
    <col min="13569" max="13569" width="10.625" style="336" customWidth="1"/>
    <col min="13570" max="13570" width="9.75" style="336" customWidth="1"/>
    <col min="13571" max="13571" width="6.375" style="336" customWidth="1"/>
    <col min="13572" max="13572" width="9.75" style="336" customWidth="1"/>
    <col min="13573" max="13573" width="6.375" style="336" customWidth="1"/>
    <col min="13574" max="13574" width="9.75" style="336" customWidth="1"/>
    <col min="13575" max="13575" width="6.375" style="336" customWidth="1"/>
    <col min="13576" max="13576" width="9.75" style="336" customWidth="1"/>
    <col min="13577" max="13577" width="6.375" style="336" customWidth="1"/>
    <col min="13578" max="13578" width="9.75" style="336" customWidth="1"/>
    <col min="13579" max="13579" width="6.375" style="336" customWidth="1"/>
    <col min="13580" max="13580" width="9.75" style="336" customWidth="1"/>
    <col min="13581" max="13581" width="6.375" style="336" customWidth="1"/>
    <col min="13582" max="13582" width="10.875" style="336" customWidth="1"/>
    <col min="13583" max="13583" width="6.375" style="336" customWidth="1"/>
    <col min="13584" max="13824" width="9" style="336"/>
    <col min="13825" max="13825" width="10.625" style="336" customWidth="1"/>
    <col min="13826" max="13826" width="9.75" style="336" customWidth="1"/>
    <col min="13827" max="13827" width="6.375" style="336" customWidth="1"/>
    <col min="13828" max="13828" width="9.75" style="336" customWidth="1"/>
    <col min="13829" max="13829" width="6.375" style="336" customWidth="1"/>
    <col min="13830" max="13830" width="9.75" style="336" customWidth="1"/>
    <col min="13831" max="13831" width="6.375" style="336" customWidth="1"/>
    <col min="13832" max="13832" width="9.75" style="336" customWidth="1"/>
    <col min="13833" max="13833" width="6.375" style="336" customWidth="1"/>
    <col min="13834" max="13834" width="9.75" style="336" customWidth="1"/>
    <col min="13835" max="13835" width="6.375" style="336" customWidth="1"/>
    <col min="13836" max="13836" width="9.75" style="336" customWidth="1"/>
    <col min="13837" max="13837" width="6.375" style="336" customWidth="1"/>
    <col min="13838" max="13838" width="10.875" style="336" customWidth="1"/>
    <col min="13839" max="13839" width="6.375" style="336" customWidth="1"/>
    <col min="13840" max="14080" width="9" style="336"/>
    <col min="14081" max="14081" width="10.625" style="336" customWidth="1"/>
    <col min="14082" max="14082" width="9.75" style="336" customWidth="1"/>
    <col min="14083" max="14083" width="6.375" style="336" customWidth="1"/>
    <col min="14084" max="14084" width="9.75" style="336" customWidth="1"/>
    <col min="14085" max="14085" width="6.375" style="336" customWidth="1"/>
    <col min="14086" max="14086" width="9.75" style="336" customWidth="1"/>
    <col min="14087" max="14087" width="6.375" style="336" customWidth="1"/>
    <col min="14088" max="14088" width="9.75" style="336" customWidth="1"/>
    <col min="14089" max="14089" width="6.375" style="336" customWidth="1"/>
    <col min="14090" max="14090" width="9.75" style="336" customWidth="1"/>
    <col min="14091" max="14091" width="6.375" style="336" customWidth="1"/>
    <col min="14092" max="14092" width="9.75" style="336" customWidth="1"/>
    <col min="14093" max="14093" width="6.375" style="336" customWidth="1"/>
    <col min="14094" max="14094" width="10.875" style="336" customWidth="1"/>
    <col min="14095" max="14095" width="6.375" style="336" customWidth="1"/>
    <col min="14096" max="14336" width="9" style="336"/>
    <col min="14337" max="14337" width="10.625" style="336" customWidth="1"/>
    <col min="14338" max="14338" width="9.75" style="336" customWidth="1"/>
    <col min="14339" max="14339" width="6.375" style="336" customWidth="1"/>
    <col min="14340" max="14340" width="9.75" style="336" customWidth="1"/>
    <col min="14341" max="14341" width="6.375" style="336" customWidth="1"/>
    <col min="14342" max="14342" width="9.75" style="336" customWidth="1"/>
    <col min="14343" max="14343" width="6.375" style="336" customWidth="1"/>
    <col min="14344" max="14344" width="9.75" style="336" customWidth="1"/>
    <col min="14345" max="14345" width="6.375" style="336" customWidth="1"/>
    <col min="14346" max="14346" width="9.75" style="336" customWidth="1"/>
    <col min="14347" max="14347" width="6.375" style="336" customWidth="1"/>
    <col min="14348" max="14348" width="9.75" style="336" customWidth="1"/>
    <col min="14349" max="14349" width="6.375" style="336" customWidth="1"/>
    <col min="14350" max="14350" width="10.875" style="336" customWidth="1"/>
    <col min="14351" max="14351" width="6.375" style="336" customWidth="1"/>
    <col min="14352" max="14592" width="9" style="336"/>
    <col min="14593" max="14593" width="10.625" style="336" customWidth="1"/>
    <col min="14594" max="14594" width="9.75" style="336" customWidth="1"/>
    <col min="14595" max="14595" width="6.375" style="336" customWidth="1"/>
    <col min="14596" max="14596" width="9.75" style="336" customWidth="1"/>
    <col min="14597" max="14597" width="6.375" style="336" customWidth="1"/>
    <col min="14598" max="14598" width="9.75" style="336" customWidth="1"/>
    <col min="14599" max="14599" width="6.375" style="336" customWidth="1"/>
    <col min="14600" max="14600" width="9.75" style="336" customWidth="1"/>
    <col min="14601" max="14601" width="6.375" style="336" customWidth="1"/>
    <col min="14602" max="14602" width="9.75" style="336" customWidth="1"/>
    <col min="14603" max="14603" width="6.375" style="336" customWidth="1"/>
    <col min="14604" max="14604" width="9.75" style="336" customWidth="1"/>
    <col min="14605" max="14605" width="6.375" style="336" customWidth="1"/>
    <col min="14606" max="14606" width="10.875" style="336" customWidth="1"/>
    <col min="14607" max="14607" width="6.375" style="336" customWidth="1"/>
    <col min="14608" max="14848" width="9" style="336"/>
    <col min="14849" max="14849" width="10.625" style="336" customWidth="1"/>
    <col min="14850" max="14850" width="9.75" style="336" customWidth="1"/>
    <col min="14851" max="14851" width="6.375" style="336" customWidth="1"/>
    <col min="14852" max="14852" width="9.75" style="336" customWidth="1"/>
    <col min="14853" max="14853" width="6.375" style="336" customWidth="1"/>
    <col min="14854" max="14854" width="9.75" style="336" customWidth="1"/>
    <col min="14855" max="14855" width="6.375" style="336" customWidth="1"/>
    <col min="14856" max="14856" width="9.75" style="336" customWidth="1"/>
    <col min="14857" max="14857" width="6.375" style="336" customWidth="1"/>
    <col min="14858" max="14858" width="9.75" style="336" customWidth="1"/>
    <col min="14859" max="14859" width="6.375" style="336" customWidth="1"/>
    <col min="14860" max="14860" width="9.75" style="336" customWidth="1"/>
    <col min="14861" max="14861" width="6.375" style="336" customWidth="1"/>
    <col min="14862" max="14862" width="10.875" style="336" customWidth="1"/>
    <col min="14863" max="14863" width="6.375" style="336" customWidth="1"/>
    <col min="14864" max="15104" width="9" style="336"/>
    <col min="15105" max="15105" width="10.625" style="336" customWidth="1"/>
    <col min="15106" max="15106" width="9.75" style="336" customWidth="1"/>
    <col min="15107" max="15107" width="6.375" style="336" customWidth="1"/>
    <col min="15108" max="15108" width="9.75" style="336" customWidth="1"/>
    <col min="15109" max="15109" width="6.375" style="336" customWidth="1"/>
    <col min="15110" max="15110" width="9.75" style="336" customWidth="1"/>
    <col min="15111" max="15111" width="6.375" style="336" customWidth="1"/>
    <col min="15112" max="15112" width="9.75" style="336" customWidth="1"/>
    <col min="15113" max="15113" width="6.375" style="336" customWidth="1"/>
    <col min="15114" max="15114" width="9.75" style="336" customWidth="1"/>
    <col min="15115" max="15115" width="6.375" style="336" customWidth="1"/>
    <col min="15116" max="15116" width="9.75" style="336" customWidth="1"/>
    <col min="15117" max="15117" width="6.375" style="336" customWidth="1"/>
    <col min="15118" max="15118" width="10.875" style="336" customWidth="1"/>
    <col min="15119" max="15119" width="6.375" style="336" customWidth="1"/>
    <col min="15120" max="15360" width="9" style="336"/>
    <col min="15361" max="15361" width="10.625" style="336" customWidth="1"/>
    <col min="15362" max="15362" width="9.75" style="336" customWidth="1"/>
    <col min="15363" max="15363" width="6.375" style="336" customWidth="1"/>
    <col min="15364" max="15364" width="9.75" style="336" customWidth="1"/>
    <col min="15365" max="15365" width="6.375" style="336" customWidth="1"/>
    <col min="15366" max="15366" width="9.75" style="336" customWidth="1"/>
    <col min="15367" max="15367" width="6.375" style="336" customWidth="1"/>
    <col min="15368" max="15368" width="9.75" style="336" customWidth="1"/>
    <col min="15369" max="15369" width="6.375" style="336" customWidth="1"/>
    <col min="15370" max="15370" width="9.75" style="336" customWidth="1"/>
    <col min="15371" max="15371" width="6.375" style="336" customWidth="1"/>
    <col min="15372" max="15372" width="9.75" style="336" customWidth="1"/>
    <col min="15373" max="15373" width="6.375" style="336" customWidth="1"/>
    <col min="15374" max="15374" width="10.875" style="336" customWidth="1"/>
    <col min="15375" max="15375" width="6.375" style="336" customWidth="1"/>
    <col min="15376" max="15616" width="9" style="336"/>
    <col min="15617" max="15617" width="10.625" style="336" customWidth="1"/>
    <col min="15618" max="15618" width="9.75" style="336" customWidth="1"/>
    <col min="15619" max="15619" width="6.375" style="336" customWidth="1"/>
    <col min="15620" max="15620" width="9.75" style="336" customWidth="1"/>
    <col min="15621" max="15621" width="6.375" style="336" customWidth="1"/>
    <col min="15622" max="15622" width="9.75" style="336" customWidth="1"/>
    <col min="15623" max="15623" width="6.375" style="336" customWidth="1"/>
    <col min="15624" max="15624" width="9.75" style="336" customWidth="1"/>
    <col min="15625" max="15625" width="6.375" style="336" customWidth="1"/>
    <col min="15626" max="15626" width="9.75" style="336" customWidth="1"/>
    <col min="15627" max="15627" width="6.375" style="336" customWidth="1"/>
    <col min="15628" max="15628" width="9.75" style="336" customWidth="1"/>
    <col min="15629" max="15629" width="6.375" style="336" customWidth="1"/>
    <col min="15630" max="15630" width="10.875" style="336" customWidth="1"/>
    <col min="15631" max="15631" width="6.375" style="336" customWidth="1"/>
    <col min="15632" max="15872" width="9" style="336"/>
    <col min="15873" max="15873" width="10.625" style="336" customWidth="1"/>
    <col min="15874" max="15874" width="9.75" style="336" customWidth="1"/>
    <col min="15875" max="15875" width="6.375" style="336" customWidth="1"/>
    <col min="15876" max="15876" width="9.75" style="336" customWidth="1"/>
    <col min="15877" max="15877" width="6.375" style="336" customWidth="1"/>
    <col min="15878" max="15878" width="9.75" style="336" customWidth="1"/>
    <col min="15879" max="15879" width="6.375" style="336" customWidth="1"/>
    <col min="15880" max="15880" width="9.75" style="336" customWidth="1"/>
    <col min="15881" max="15881" width="6.375" style="336" customWidth="1"/>
    <col min="15882" max="15882" width="9.75" style="336" customWidth="1"/>
    <col min="15883" max="15883" width="6.375" style="336" customWidth="1"/>
    <col min="15884" max="15884" width="9.75" style="336" customWidth="1"/>
    <col min="15885" max="15885" width="6.375" style="336" customWidth="1"/>
    <col min="15886" max="15886" width="10.875" style="336" customWidth="1"/>
    <col min="15887" max="15887" width="6.375" style="336" customWidth="1"/>
    <col min="15888" max="16128" width="9" style="336"/>
    <col min="16129" max="16129" width="10.625" style="336" customWidth="1"/>
    <col min="16130" max="16130" width="9.75" style="336" customWidth="1"/>
    <col min="16131" max="16131" width="6.375" style="336" customWidth="1"/>
    <col min="16132" max="16132" width="9.75" style="336" customWidth="1"/>
    <col min="16133" max="16133" width="6.375" style="336" customWidth="1"/>
    <col min="16134" max="16134" width="9.75" style="336" customWidth="1"/>
    <col min="16135" max="16135" width="6.375" style="336" customWidth="1"/>
    <col min="16136" max="16136" width="9.75" style="336" customWidth="1"/>
    <col min="16137" max="16137" width="6.375" style="336" customWidth="1"/>
    <col min="16138" max="16138" width="9.75" style="336" customWidth="1"/>
    <col min="16139" max="16139" width="6.375" style="336" customWidth="1"/>
    <col min="16140" max="16140" width="9.75" style="336" customWidth="1"/>
    <col min="16141" max="16141" width="6.375" style="336" customWidth="1"/>
    <col min="16142" max="16142" width="10.875" style="336" customWidth="1"/>
    <col min="16143" max="16143" width="6.375" style="336" customWidth="1"/>
    <col min="16144" max="16384" width="9" style="336"/>
  </cols>
  <sheetData>
    <row r="1" spans="1:18" ht="24" customHeight="1">
      <c r="A1" s="334"/>
      <c r="B1" s="334"/>
      <c r="C1" s="367"/>
      <c r="D1" s="367"/>
      <c r="E1" s="367"/>
      <c r="F1" s="367"/>
      <c r="G1" s="367"/>
      <c r="H1" s="367"/>
      <c r="I1" s="367"/>
      <c r="J1" s="367"/>
      <c r="K1" s="367"/>
    </row>
    <row r="2" spans="1:18" ht="24" customHeight="1">
      <c r="A2" s="334"/>
      <c r="B2" s="334"/>
      <c r="C2" s="367"/>
      <c r="D2" s="367"/>
      <c r="E2" s="367"/>
      <c r="F2" s="367"/>
      <c r="G2" s="367"/>
      <c r="H2" s="367"/>
      <c r="I2" s="367"/>
      <c r="J2" s="367"/>
      <c r="K2" s="367"/>
    </row>
    <row r="3" spans="1:18" ht="24" customHeight="1" thickBot="1">
      <c r="A3" s="269" t="s">
        <v>445</v>
      </c>
      <c r="B3" s="269"/>
      <c r="C3" s="368"/>
      <c r="E3" s="368"/>
      <c r="M3" s="1206" t="str">
        <f>'Ⅲ-2-2-2'!M3:O3</f>
        <v>令和６年度</v>
      </c>
      <c r="N3" s="1206"/>
      <c r="O3" s="1206"/>
    </row>
    <row r="4" spans="1:18" ht="31.9" customHeight="1" thickBot="1">
      <c r="A4" s="369" t="s">
        <v>88</v>
      </c>
      <c r="B4" s="1199" t="s">
        <v>89</v>
      </c>
      <c r="C4" s="1200"/>
      <c r="D4" s="1200"/>
      <c r="E4" s="1200"/>
      <c r="F4" s="1200"/>
      <c r="G4" s="1200"/>
      <c r="H4" s="1200"/>
      <c r="I4" s="1200"/>
      <c r="J4" s="1200"/>
      <c r="K4" s="1200"/>
      <c r="L4" s="1200"/>
      <c r="M4" s="1200"/>
      <c r="N4" s="1200"/>
      <c r="O4" s="1201"/>
    </row>
    <row r="5" spans="1:18" ht="31.9" customHeight="1">
      <c r="A5" s="370" t="s">
        <v>90</v>
      </c>
      <c r="B5" s="1202" t="s">
        <v>91</v>
      </c>
      <c r="C5" s="1203"/>
      <c r="D5" s="1202" t="s">
        <v>92</v>
      </c>
      <c r="E5" s="1203"/>
      <c r="F5" s="1202" t="s">
        <v>93</v>
      </c>
      <c r="G5" s="1203"/>
      <c r="H5" s="1202" t="s">
        <v>94</v>
      </c>
      <c r="I5" s="1203"/>
      <c r="J5" s="1202" t="s">
        <v>95</v>
      </c>
      <c r="K5" s="1203"/>
      <c r="L5" s="1204" t="s">
        <v>96</v>
      </c>
      <c r="M5" s="1203"/>
      <c r="N5" s="1204" t="s">
        <v>97</v>
      </c>
      <c r="O5" s="1205"/>
      <c r="Q5" s="1188"/>
      <c r="R5" s="1188"/>
    </row>
    <row r="6" spans="1:18" ht="31.9" customHeight="1" thickBot="1">
      <c r="A6" s="345" t="s">
        <v>98</v>
      </c>
      <c r="B6" s="346" t="s">
        <v>99</v>
      </c>
      <c r="C6" s="347" t="s">
        <v>100</v>
      </c>
      <c r="D6" s="346" t="s">
        <v>99</v>
      </c>
      <c r="E6" s="347" t="s">
        <v>100</v>
      </c>
      <c r="F6" s="346" t="s">
        <v>99</v>
      </c>
      <c r="G6" s="347" t="s">
        <v>100</v>
      </c>
      <c r="H6" s="346" t="s">
        <v>99</v>
      </c>
      <c r="I6" s="347" t="s">
        <v>100</v>
      </c>
      <c r="J6" s="346" t="s">
        <v>99</v>
      </c>
      <c r="K6" s="371" t="s">
        <v>100</v>
      </c>
      <c r="L6" s="348" t="s">
        <v>99</v>
      </c>
      <c r="M6" s="371" t="s">
        <v>100</v>
      </c>
      <c r="N6" s="348" t="s">
        <v>99</v>
      </c>
      <c r="O6" s="350" t="s">
        <v>100</v>
      </c>
      <c r="Q6" s="351"/>
      <c r="R6" s="372"/>
    </row>
    <row r="7" spans="1:18" ht="31.9" customHeight="1">
      <c r="A7" s="352" t="s">
        <v>112</v>
      </c>
      <c r="B7" s="353">
        <v>0</v>
      </c>
      <c r="C7" s="65">
        <v>0</v>
      </c>
      <c r="D7" s="354">
        <v>0</v>
      </c>
      <c r="E7" s="65">
        <v>0</v>
      </c>
      <c r="F7" s="353">
        <v>867</v>
      </c>
      <c r="G7" s="65">
        <v>0.1360331985019968</v>
      </c>
      <c r="H7" s="353">
        <v>69</v>
      </c>
      <c r="I7" s="65">
        <v>0.89867152904402181</v>
      </c>
      <c r="J7" s="353">
        <v>39</v>
      </c>
      <c r="K7" s="65">
        <v>0.1410656606394253</v>
      </c>
      <c r="L7" s="353">
        <v>2</v>
      </c>
      <c r="M7" s="65">
        <v>4.3489605984169781E-3</v>
      </c>
      <c r="N7" s="354">
        <v>977</v>
      </c>
      <c r="O7" s="66">
        <v>0.10617240330270938</v>
      </c>
      <c r="Q7" s="365"/>
      <c r="R7" s="67"/>
    </row>
    <row r="8" spans="1:18" ht="31.9" customHeight="1">
      <c r="A8" s="373" t="s">
        <v>113</v>
      </c>
      <c r="B8" s="353">
        <v>90951</v>
      </c>
      <c r="C8" s="65">
        <v>52.345858608973153</v>
      </c>
      <c r="D8" s="354">
        <v>9402</v>
      </c>
      <c r="E8" s="65">
        <v>33.82720135855682</v>
      </c>
      <c r="F8" s="353">
        <v>266400.52</v>
      </c>
      <c r="G8" s="65">
        <v>41.798517668045179</v>
      </c>
      <c r="H8" s="353">
        <v>1992</v>
      </c>
      <c r="I8" s="65">
        <v>25.944256316749154</v>
      </c>
      <c r="J8" s="353">
        <v>338.4</v>
      </c>
      <c r="K8" s="65">
        <v>1.2240158861636288</v>
      </c>
      <c r="L8" s="353">
        <v>3513</v>
      </c>
      <c r="M8" s="65">
        <v>7.6389492911194221</v>
      </c>
      <c r="N8" s="356">
        <v>372596.92000000004</v>
      </c>
      <c r="O8" s="66">
        <v>40.490798832740374</v>
      </c>
      <c r="Q8" s="365"/>
      <c r="R8" s="67"/>
    </row>
    <row r="9" spans="1:18" ht="31.9" customHeight="1">
      <c r="A9" s="373" t="s">
        <v>114</v>
      </c>
      <c r="B9" s="353">
        <v>5339</v>
      </c>
      <c r="C9" s="65">
        <v>3.0728033678937856</v>
      </c>
      <c r="D9" s="354">
        <v>848</v>
      </c>
      <c r="E9" s="65">
        <v>3.0509962510163988</v>
      </c>
      <c r="F9" s="353">
        <v>9342</v>
      </c>
      <c r="G9" s="65">
        <v>1.4657694814367404</v>
      </c>
      <c r="H9" s="353">
        <v>1126</v>
      </c>
      <c r="I9" s="65">
        <v>14.665277415993749</v>
      </c>
      <c r="J9" s="353">
        <v>243</v>
      </c>
      <c r="K9" s="65">
        <v>0.87894757783026545</v>
      </c>
      <c r="L9" s="353">
        <v>473</v>
      </c>
      <c r="M9" s="65">
        <v>1.0285291815256155</v>
      </c>
      <c r="N9" s="356">
        <v>17371</v>
      </c>
      <c r="O9" s="66">
        <v>1.8877388104108133</v>
      </c>
      <c r="Q9" s="365"/>
      <c r="R9" s="67"/>
    </row>
    <row r="10" spans="1:18" ht="31.9" customHeight="1">
      <c r="A10" s="373" t="s">
        <v>115</v>
      </c>
      <c r="B10" s="353">
        <v>2306.1030000000001</v>
      </c>
      <c r="C10" s="65">
        <v>1.3272524939333139</v>
      </c>
      <c r="D10" s="354">
        <v>1146</v>
      </c>
      <c r="E10" s="65">
        <v>4.123162386397162</v>
      </c>
      <c r="F10" s="353">
        <v>19481.079999999998</v>
      </c>
      <c r="G10" s="65">
        <v>3.0566016409149701</v>
      </c>
      <c r="H10" s="353">
        <v>1184</v>
      </c>
      <c r="I10" s="65">
        <v>15.420682469393071</v>
      </c>
      <c r="J10" s="353">
        <v>268</v>
      </c>
      <c r="K10" s="65">
        <v>0.96937428336835851</v>
      </c>
      <c r="L10" s="353">
        <v>1221</v>
      </c>
      <c r="M10" s="65">
        <v>2.6550404453335652</v>
      </c>
      <c r="N10" s="356">
        <v>25606.182999999997</v>
      </c>
      <c r="O10" s="66">
        <v>2.7826714314421501</v>
      </c>
      <c r="Q10" s="365"/>
      <c r="R10" s="67"/>
    </row>
    <row r="11" spans="1:18" ht="31.9" customHeight="1">
      <c r="A11" s="373" t="s">
        <v>116</v>
      </c>
      <c r="B11" s="353">
        <v>43211.411999999997</v>
      </c>
      <c r="C11" s="65">
        <v>24.869858086728961</v>
      </c>
      <c r="D11" s="354">
        <v>439</v>
      </c>
      <c r="E11" s="65">
        <v>1.5794662195709896</v>
      </c>
      <c r="F11" s="353">
        <v>47884</v>
      </c>
      <c r="G11" s="65">
        <v>7.5130492238403859</v>
      </c>
      <c r="H11" s="353">
        <v>42</v>
      </c>
      <c r="I11" s="65">
        <v>0.54701745246157851</v>
      </c>
      <c r="J11" s="353">
        <v>5030</v>
      </c>
      <c r="K11" s="65">
        <v>18.193853154264342</v>
      </c>
      <c r="L11" s="353">
        <v>10005</v>
      </c>
      <c r="M11" s="65">
        <v>21.755675393580933</v>
      </c>
      <c r="N11" s="356">
        <v>106611.412</v>
      </c>
      <c r="O11" s="66">
        <v>11.585660011806869</v>
      </c>
      <c r="Q11" s="365"/>
      <c r="R11" s="67"/>
    </row>
    <row r="12" spans="1:18" ht="31.9" customHeight="1">
      <c r="A12" s="373" t="s">
        <v>117</v>
      </c>
      <c r="B12" s="353">
        <v>186.07300000000001</v>
      </c>
      <c r="C12" s="65">
        <v>0.10709229089232072</v>
      </c>
      <c r="D12" s="354">
        <v>11909.2</v>
      </c>
      <c r="E12" s="65">
        <v>42.847788387505311</v>
      </c>
      <c r="F12" s="353">
        <v>67216</v>
      </c>
      <c r="G12" s="65">
        <v>10.546260058258611</v>
      </c>
      <c r="H12" s="353">
        <v>26</v>
      </c>
      <c r="I12" s="65">
        <v>0.33862985152383429</v>
      </c>
      <c r="J12" s="353">
        <v>4946</v>
      </c>
      <c r="K12" s="65">
        <v>17.890019423656351</v>
      </c>
      <c r="L12" s="353">
        <v>4060</v>
      </c>
      <c r="M12" s="65">
        <v>8.828390014786466</v>
      </c>
      <c r="N12" s="356">
        <v>88343.273000000001</v>
      </c>
      <c r="O12" s="66">
        <v>9.6004274411846033</v>
      </c>
      <c r="Q12" s="365"/>
      <c r="R12" s="67"/>
    </row>
    <row r="13" spans="1:18" ht="31.9" customHeight="1">
      <c r="A13" s="373" t="s">
        <v>118</v>
      </c>
      <c r="B13" s="353">
        <v>11212.23</v>
      </c>
      <c r="C13" s="65">
        <v>6.4530770004869327</v>
      </c>
      <c r="D13" s="354">
        <v>0</v>
      </c>
      <c r="E13" s="65">
        <v>0</v>
      </c>
      <c r="F13" s="353">
        <v>8733.2999999999993</v>
      </c>
      <c r="G13" s="65">
        <v>1.3702638206199405</v>
      </c>
      <c r="H13" s="353">
        <v>12</v>
      </c>
      <c r="I13" s="65">
        <v>0.15629070070330814</v>
      </c>
      <c r="J13" s="353">
        <v>4642</v>
      </c>
      <c r="K13" s="65">
        <v>16.790430684313137</v>
      </c>
      <c r="L13" s="353">
        <v>3739</v>
      </c>
      <c r="M13" s="65">
        <v>8.1303818387405418</v>
      </c>
      <c r="N13" s="356">
        <v>28338.53</v>
      </c>
      <c r="O13" s="66">
        <v>3.0796006511421994</v>
      </c>
      <c r="Q13" s="365"/>
      <c r="R13" s="67"/>
    </row>
    <row r="14" spans="1:18" ht="31.9" customHeight="1">
      <c r="A14" s="373" t="s">
        <v>119</v>
      </c>
      <c r="B14" s="353">
        <v>1449.92</v>
      </c>
      <c r="C14" s="65">
        <v>0.83448568255788691</v>
      </c>
      <c r="D14" s="354">
        <v>214</v>
      </c>
      <c r="E14" s="65">
        <v>0.76994480862913839</v>
      </c>
      <c r="F14" s="353">
        <v>22430</v>
      </c>
      <c r="G14" s="65">
        <v>3.5192902449824546</v>
      </c>
      <c r="H14" s="353">
        <v>116</v>
      </c>
      <c r="I14" s="65">
        <v>1.5108101067986455</v>
      </c>
      <c r="J14" s="353">
        <v>3002</v>
      </c>
      <c r="K14" s="65">
        <v>10.858438801014225</v>
      </c>
      <c r="L14" s="353">
        <v>5326</v>
      </c>
      <c r="M14" s="65">
        <v>11.581282073584413</v>
      </c>
      <c r="N14" s="356">
        <v>32537.919999999998</v>
      </c>
      <c r="O14" s="66">
        <v>3.5359561564701063</v>
      </c>
      <c r="Q14" s="365"/>
      <c r="R14" s="67"/>
    </row>
    <row r="15" spans="1:18" ht="31.9" customHeight="1">
      <c r="A15" s="373" t="s">
        <v>120</v>
      </c>
      <c r="B15" s="353">
        <v>16212.663</v>
      </c>
      <c r="C15" s="65">
        <v>9.3310218147456379</v>
      </c>
      <c r="D15" s="354">
        <v>1532</v>
      </c>
      <c r="E15" s="65">
        <v>5.5119413402796269</v>
      </c>
      <c r="F15" s="353">
        <v>162413.46</v>
      </c>
      <c r="G15" s="65">
        <v>25.482840188669105</v>
      </c>
      <c r="H15" s="353">
        <v>3103</v>
      </c>
      <c r="I15" s="65">
        <v>40.414170356863764</v>
      </c>
      <c r="J15" s="353">
        <v>3863</v>
      </c>
      <c r="K15" s="65">
        <v>13.972734539746154</v>
      </c>
      <c r="L15" s="353">
        <v>12906</v>
      </c>
      <c r="M15" s="65">
        <v>28.063842741584761</v>
      </c>
      <c r="N15" s="356">
        <v>200030.12299999999</v>
      </c>
      <c r="O15" s="66">
        <v>21.737644720416135</v>
      </c>
      <c r="Q15" s="365"/>
      <c r="R15" s="67"/>
    </row>
    <row r="16" spans="1:18" ht="31.9" customHeight="1" thickBot="1">
      <c r="A16" s="374" t="s">
        <v>121</v>
      </c>
      <c r="B16" s="358">
        <v>2881.7339999999999</v>
      </c>
      <c r="C16" s="68">
        <v>1.6585506537879806</v>
      </c>
      <c r="D16" s="375">
        <v>2304</v>
      </c>
      <c r="E16" s="68">
        <v>8.2894992480445566</v>
      </c>
      <c r="F16" s="358">
        <v>32577.059999999998</v>
      </c>
      <c r="G16" s="68">
        <v>5.1113744747306331</v>
      </c>
      <c r="H16" s="358">
        <v>8</v>
      </c>
      <c r="I16" s="68">
        <v>0.10419380046887211</v>
      </c>
      <c r="J16" s="358">
        <v>5275.3</v>
      </c>
      <c r="K16" s="68">
        <v>19.081119989004115</v>
      </c>
      <c r="L16" s="358">
        <v>4743</v>
      </c>
      <c r="M16" s="68">
        <v>10.313560059145864</v>
      </c>
      <c r="N16" s="359">
        <v>47789.093999999997</v>
      </c>
      <c r="O16" s="69">
        <v>5.1933295410840215</v>
      </c>
      <c r="Q16" s="365"/>
      <c r="R16" s="67"/>
    </row>
    <row r="17" spans="1:18" ht="31.9" customHeight="1" thickTop="1" thickBot="1">
      <c r="A17" s="376" t="s">
        <v>86</v>
      </c>
      <c r="B17" s="361">
        <v>173750.13500000004</v>
      </c>
      <c r="C17" s="76">
        <v>99.999999999999972</v>
      </c>
      <c r="D17" s="361">
        <v>27794.2</v>
      </c>
      <c r="E17" s="76">
        <v>100</v>
      </c>
      <c r="F17" s="361">
        <v>637344.41999999993</v>
      </c>
      <c r="G17" s="76">
        <v>100.00000000000001</v>
      </c>
      <c r="H17" s="361">
        <v>7678</v>
      </c>
      <c r="I17" s="76">
        <v>100.00000000000001</v>
      </c>
      <c r="J17" s="361">
        <v>27646.7</v>
      </c>
      <c r="K17" s="76">
        <v>100</v>
      </c>
      <c r="L17" s="361">
        <v>45988</v>
      </c>
      <c r="M17" s="76">
        <v>100</v>
      </c>
      <c r="N17" s="362">
        <v>920201.45500000019</v>
      </c>
      <c r="O17" s="77">
        <v>99.999999999999986</v>
      </c>
    </row>
    <row r="18" spans="1:18" ht="31.9" customHeight="1" thickBot="1">
      <c r="A18" s="363"/>
      <c r="B18" s="364"/>
      <c r="C18" s="78"/>
      <c r="D18" s="364"/>
      <c r="E18" s="78"/>
      <c r="F18" s="364"/>
      <c r="G18" s="73"/>
      <c r="H18" s="364"/>
      <c r="I18" s="73"/>
      <c r="J18" s="364"/>
      <c r="K18" s="73"/>
      <c r="L18" s="364"/>
      <c r="M18" s="73"/>
      <c r="N18" s="364"/>
      <c r="O18" s="74"/>
    </row>
    <row r="19" spans="1:18" ht="31.9" customHeight="1" thickBot="1">
      <c r="A19" s="369" t="s">
        <v>88</v>
      </c>
      <c r="B19" s="1199" t="s">
        <v>111</v>
      </c>
      <c r="C19" s="1200"/>
      <c r="D19" s="1200"/>
      <c r="E19" s="1200"/>
      <c r="F19" s="1200"/>
      <c r="G19" s="1200"/>
      <c r="H19" s="1200"/>
      <c r="I19" s="1200"/>
      <c r="J19" s="1200"/>
      <c r="K19" s="1200"/>
      <c r="L19" s="1200"/>
      <c r="M19" s="1200"/>
      <c r="N19" s="1200"/>
      <c r="O19" s="1201"/>
    </row>
    <row r="20" spans="1:18" ht="31.9" customHeight="1">
      <c r="A20" s="370" t="s">
        <v>90</v>
      </c>
      <c r="B20" s="1202" t="s">
        <v>91</v>
      </c>
      <c r="C20" s="1203"/>
      <c r="D20" s="1202" t="s">
        <v>92</v>
      </c>
      <c r="E20" s="1203"/>
      <c r="F20" s="1202" t="s">
        <v>93</v>
      </c>
      <c r="G20" s="1203"/>
      <c r="H20" s="1202" t="s">
        <v>94</v>
      </c>
      <c r="I20" s="1203"/>
      <c r="J20" s="1202" t="s">
        <v>95</v>
      </c>
      <c r="K20" s="1203"/>
      <c r="L20" s="1204" t="s">
        <v>96</v>
      </c>
      <c r="M20" s="1203"/>
      <c r="N20" s="1204" t="s">
        <v>97</v>
      </c>
      <c r="O20" s="1205"/>
      <c r="Q20" s="1188"/>
      <c r="R20" s="1188"/>
    </row>
    <row r="21" spans="1:18" ht="31.9" customHeight="1" thickBot="1">
      <c r="A21" s="345" t="s">
        <v>98</v>
      </c>
      <c r="B21" s="377" t="s">
        <v>99</v>
      </c>
      <c r="C21" s="378" t="s">
        <v>100</v>
      </c>
      <c r="D21" s="377" t="s">
        <v>99</v>
      </c>
      <c r="E21" s="347" t="s">
        <v>100</v>
      </c>
      <c r="F21" s="377" t="s">
        <v>99</v>
      </c>
      <c r="G21" s="378" t="s">
        <v>100</v>
      </c>
      <c r="H21" s="377" t="s">
        <v>99</v>
      </c>
      <c r="I21" s="378" t="s">
        <v>100</v>
      </c>
      <c r="J21" s="377" t="s">
        <v>99</v>
      </c>
      <c r="K21" s="379" t="s">
        <v>100</v>
      </c>
      <c r="L21" s="380" t="s">
        <v>99</v>
      </c>
      <c r="M21" s="379" t="s">
        <v>100</v>
      </c>
      <c r="N21" s="380" t="s">
        <v>99</v>
      </c>
      <c r="O21" s="381" t="s">
        <v>100</v>
      </c>
      <c r="Q21" s="365"/>
      <c r="R21" s="67"/>
    </row>
    <row r="22" spans="1:18" ht="31.9" customHeight="1">
      <c r="A22" s="352" t="s">
        <v>112</v>
      </c>
      <c r="B22" s="353">
        <v>0</v>
      </c>
      <c r="C22" s="65">
        <v>0</v>
      </c>
      <c r="D22" s="354">
        <v>0</v>
      </c>
      <c r="E22" s="65">
        <v>0</v>
      </c>
      <c r="F22" s="353">
        <v>262.33333333333331</v>
      </c>
      <c r="G22" s="65">
        <v>0.21334651906991212</v>
      </c>
      <c r="H22" s="353">
        <v>3.3333333333333335</v>
      </c>
      <c r="I22" s="65">
        <v>0.2578482563011667</v>
      </c>
      <c r="J22" s="353">
        <v>0.58333333333333337</v>
      </c>
      <c r="K22" s="65">
        <v>9.8480532607481183E-3</v>
      </c>
      <c r="L22" s="353">
        <v>4.166666666666667</v>
      </c>
      <c r="M22" s="65">
        <v>6.5051651010902656E-2</v>
      </c>
      <c r="N22" s="354">
        <v>270.41666666666663</v>
      </c>
      <c r="O22" s="66">
        <v>0.14005113274193445</v>
      </c>
      <c r="Q22" s="365"/>
      <c r="R22" s="67"/>
    </row>
    <row r="23" spans="1:18" ht="31.9" customHeight="1">
      <c r="A23" s="355" t="s">
        <v>113</v>
      </c>
      <c r="B23" s="353">
        <v>27313.416666666668</v>
      </c>
      <c r="C23" s="65">
        <v>58.35137702687588</v>
      </c>
      <c r="D23" s="354">
        <v>6552.2</v>
      </c>
      <c r="E23" s="65">
        <v>67.595026814007582</v>
      </c>
      <c r="F23" s="353">
        <v>78569.3</v>
      </c>
      <c r="G23" s="65">
        <v>63.897661985106666</v>
      </c>
      <c r="H23" s="353">
        <v>566.58333333333337</v>
      </c>
      <c r="I23" s="65">
        <v>43.827757364790813</v>
      </c>
      <c r="J23" s="353">
        <v>108.68333333333334</v>
      </c>
      <c r="K23" s="65">
        <v>1.834833008952528</v>
      </c>
      <c r="L23" s="353">
        <v>751</v>
      </c>
      <c r="M23" s="65">
        <v>11.724909578205095</v>
      </c>
      <c r="N23" s="356">
        <v>113861.18333333333</v>
      </c>
      <c r="O23" s="66">
        <v>58.969692577517677</v>
      </c>
      <c r="Q23" s="365"/>
      <c r="R23" s="67"/>
    </row>
    <row r="24" spans="1:18" ht="31.9" customHeight="1">
      <c r="A24" s="373" t="s">
        <v>114</v>
      </c>
      <c r="B24" s="353">
        <v>1127</v>
      </c>
      <c r="C24" s="65">
        <v>2.4076812766359312</v>
      </c>
      <c r="D24" s="354">
        <v>404.16666666666669</v>
      </c>
      <c r="E24" s="65">
        <v>4.1695394937061447</v>
      </c>
      <c r="F24" s="353">
        <v>1294.1666666666667</v>
      </c>
      <c r="G24" s="65">
        <v>1.0525004578004244</v>
      </c>
      <c r="H24" s="353">
        <v>316.5</v>
      </c>
      <c r="I24" s="65">
        <v>24.482691935795781</v>
      </c>
      <c r="J24" s="353">
        <v>36.666666666666664</v>
      </c>
      <c r="K24" s="65">
        <v>0.61902049067559584</v>
      </c>
      <c r="L24" s="353">
        <v>50</v>
      </c>
      <c r="M24" s="65">
        <v>0.78061981213083187</v>
      </c>
      <c r="N24" s="356">
        <v>3228.5</v>
      </c>
      <c r="O24" s="66">
        <v>1.6720681000579429</v>
      </c>
      <c r="Q24" s="365"/>
      <c r="R24" s="67"/>
    </row>
    <row r="25" spans="1:18" ht="31.9" customHeight="1">
      <c r="A25" s="373" t="s">
        <v>115</v>
      </c>
      <c r="B25" s="353">
        <v>392.33150000000001</v>
      </c>
      <c r="C25" s="65">
        <v>0.83816256147692081</v>
      </c>
      <c r="D25" s="354">
        <v>322.25</v>
      </c>
      <c r="E25" s="65">
        <v>3.3244555097240536</v>
      </c>
      <c r="F25" s="353">
        <v>2193.9341666666664</v>
      </c>
      <c r="G25" s="65">
        <v>1.7842498762142889</v>
      </c>
      <c r="H25" s="353">
        <v>273.66666666666669</v>
      </c>
      <c r="I25" s="65">
        <v>21.169341842325789</v>
      </c>
      <c r="J25" s="353">
        <v>15.75</v>
      </c>
      <c r="K25" s="65">
        <v>0.26589743804019916</v>
      </c>
      <c r="L25" s="353">
        <v>148.33333333333334</v>
      </c>
      <c r="M25" s="65">
        <v>2.3158387759881349</v>
      </c>
      <c r="N25" s="356">
        <v>3346.2656666666662</v>
      </c>
      <c r="O25" s="66">
        <v>1.7330599583560349</v>
      </c>
      <c r="Q25" s="365"/>
      <c r="R25" s="67"/>
    </row>
    <row r="26" spans="1:18" ht="31.9" customHeight="1">
      <c r="A26" s="373" t="s">
        <v>116</v>
      </c>
      <c r="B26" s="353">
        <v>9124.222083333334</v>
      </c>
      <c r="C26" s="65">
        <v>19.492651884569437</v>
      </c>
      <c r="D26" s="354">
        <v>209.16666666666666</v>
      </c>
      <c r="E26" s="65">
        <v>2.1578441503510146</v>
      </c>
      <c r="F26" s="353">
        <v>7178.333333333333</v>
      </c>
      <c r="G26" s="65">
        <v>5.8378872784886378</v>
      </c>
      <c r="H26" s="353">
        <v>19</v>
      </c>
      <c r="I26" s="65">
        <v>1.4697350609166504</v>
      </c>
      <c r="J26" s="353">
        <v>1410.9166666666667</v>
      </c>
      <c r="K26" s="65">
        <v>23.819627108246625</v>
      </c>
      <c r="L26" s="353">
        <v>831.33333333333337</v>
      </c>
      <c r="M26" s="65">
        <v>12.979105409695299</v>
      </c>
      <c r="N26" s="356">
        <v>18772.972083333334</v>
      </c>
      <c r="O26" s="66">
        <v>9.7226847650054111</v>
      </c>
      <c r="Q26" s="365"/>
      <c r="R26" s="67"/>
    </row>
    <row r="27" spans="1:18" ht="31.9" customHeight="1">
      <c r="A27" s="373" t="s">
        <v>117</v>
      </c>
      <c r="B27" s="353">
        <v>13.974416666666668</v>
      </c>
      <c r="C27" s="65">
        <v>2.9854428891075809E-2</v>
      </c>
      <c r="D27" s="354">
        <v>1100.4333333333334</v>
      </c>
      <c r="E27" s="65">
        <v>11.352495447894512</v>
      </c>
      <c r="F27" s="353">
        <v>7946.666666666667</v>
      </c>
      <c r="G27" s="65">
        <v>6.4627458889792964</v>
      </c>
      <c r="H27" s="353">
        <v>7.083333333333333</v>
      </c>
      <c r="I27" s="65">
        <v>0.54792754463997928</v>
      </c>
      <c r="J27" s="353">
        <v>614.25</v>
      </c>
      <c r="K27" s="65">
        <v>10.370000083567767</v>
      </c>
      <c r="L27" s="353">
        <v>282.16666666666669</v>
      </c>
      <c r="M27" s="65">
        <v>4.4052978064583286</v>
      </c>
      <c r="N27" s="356">
        <v>9964.5744166666664</v>
      </c>
      <c r="O27" s="66">
        <v>5.1607393565934085</v>
      </c>
      <c r="Q27" s="365"/>
      <c r="R27" s="67"/>
    </row>
    <row r="28" spans="1:18" ht="31.9" customHeight="1">
      <c r="A28" s="373" t="s">
        <v>118</v>
      </c>
      <c r="B28" s="353">
        <v>3775.0161666666668</v>
      </c>
      <c r="C28" s="65">
        <v>8.0648054511812592</v>
      </c>
      <c r="D28" s="354">
        <v>0</v>
      </c>
      <c r="E28" s="65">
        <v>0</v>
      </c>
      <c r="F28" s="353">
        <v>3380.3174999999997</v>
      </c>
      <c r="G28" s="65">
        <v>2.749093921128746</v>
      </c>
      <c r="H28" s="353">
        <v>2.4166666666666665</v>
      </c>
      <c r="I28" s="65">
        <v>0.18693998581834587</v>
      </c>
      <c r="J28" s="353">
        <v>1106.8416666666667</v>
      </c>
      <c r="K28" s="65">
        <v>18.686118316368937</v>
      </c>
      <c r="L28" s="353">
        <v>909.58333333333337</v>
      </c>
      <c r="M28" s="65">
        <v>14.200775415680051</v>
      </c>
      <c r="N28" s="356">
        <v>9174.1753333333345</v>
      </c>
      <c r="O28" s="66">
        <v>4.7513848286216867</v>
      </c>
      <c r="Q28" s="365"/>
      <c r="R28" s="67"/>
    </row>
    <row r="29" spans="1:18" ht="31.9" customHeight="1">
      <c r="A29" s="373" t="s">
        <v>119</v>
      </c>
      <c r="B29" s="353">
        <v>683.55083333333334</v>
      </c>
      <c r="C29" s="65">
        <v>1.4603128154796403</v>
      </c>
      <c r="D29" s="354">
        <v>6.333333333333333</v>
      </c>
      <c r="E29" s="65">
        <v>6.533711371580761E-2</v>
      </c>
      <c r="F29" s="353">
        <v>2636.1666666666665</v>
      </c>
      <c r="G29" s="65">
        <v>2.1439020915684881</v>
      </c>
      <c r="H29" s="353">
        <v>11.666666666666666</v>
      </c>
      <c r="I29" s="65">
        <v>0.90246889705408351</v>
      </c>
      <c r="J29" s="353">
        <v>1192.4166666666667</v>
      </c>
      <c r="K29" s="65">
        <v>20.130827729720689</v>
      </c>
      <c r="L29" s="353">
        <v>1672.8333333333333</v>
      </c>
      <c r="M29" s="65">
        <v>26.116936847857197</v>
      </c>
      <c r="N29" s="356">
        <v>6202.9674999999997</v>
      </c>
      <c r="O29" s="66">
        <v>3.2125705691330859</v>
      </c>
      <c r="Q29" s="365"/>
      <c r="R29" s="67"/>
    </row>
    <row r="30" spans="1:18" ht="31.9" customHeight="1">
      <c r="A30" s="373" t="s">
        <v>120</v>
      </c>
      <c r="B30" s="353">
        <v>3373.9976666666666</v>
      </c>
      <c r="C30" s="65">
        <v>7.2080843029695236</v>
      </c>
      <c r="D30" s="354">
        <v>857.51666666666677</v>
      </c>
      <c r="E30" s="65">
        <v>8.8464732573474159</v>
      </c>
      <c r="F30" s="353">
        <v>17224.24666666667</v>
      </c>
      <c r="G30" s="65">
        <v>14.007877013728862</v>
      </c>
      <c r="H30" s="353">
        <v>91.25</v>
      </c>
      <c r="I30" s="65">
        <v>7.0585960162444392</v>
      </c>
      <c r="J30" s="353">
        <v>688.33333333333337</v>
      </c>
      <c r="K30" s="65">
        <v>11.620702847682779</v>
      </c>
      <c r="L30" s="353">
        <v>1110.5833333333333</v>
      </c>
      <c r="M30" s="65">
        <v>17.338867060445992</v>
      </c>
      <c r="N30" s="356">
        <v>23345.927666666666</v>
      </c>
      <c r="O30" s="66">
        <v>12.091058051012389</v>
      </c>
      <c r="Q30" s="365"/>
      <c r="R30" s="67"/>
    </row>
    <row r="31" spans="1:18" ht="31.9" customHeight="1" thickBot="1">
      <c r="A31" s="374" t="s">
        <v>121</v>
      </c>
      <c r="B31" s="358">
        <v>1005.0118333333334</v>
      </c>
      <c r="C31" s="68">
        <v>2.1470702519203351</v>
      </c>
      <c r="D31" s="359">
        <v>241.25</v>
      </c>
      <c r="E31" s="68">
        <v>2.4888282132534614</v>
      </c>
      <c r="F31" s="358">
        <v>2275.6849999999999</v>
      </c>
      <c r="G31" s="68">
        <v>1.8507349679146621</v>
      </c>
      <c r="H31" s="358">
        <v>1.25</v>
      </c>
      <c r="I31" s="68">
        <v>9.6693096112937513E-2</v>
      </c>
      <c r="J31" s="358">
        <v>748.89483333333328</v>
      </c>
      <c r="K31" s="68">
        <v>12.643124923484145</v>
      </c>
      <c r="L31" s="358">
        <v>645.16666666666663</v>
      </c>
      <c r="M31" s="68">
        <v>10.072597642528166</v>
      </c>
      <c r="N31" s="359">
        <v>4917.2583333333341</v>
      </c>
      <c r="O31" s="69">
        <v>2.5466906609604321</v>
      </c>
      <c r="Q31" s="365"/>
      <c r="R31" s="67"/>
    </row>
    <row r="32" spans="1:18" ht="31.9" customHeight="1" thickTop="1" thickBot="1">
      <c r="A32" s="376" t="s">
        <v>86</v>
      </c>
      <c r="B32" s="361">
        <v>46808.521166666666</v>
      </c>
      <c r="C32" s="79">
        <v>100</v>
      </c>
      <c r="D32" s="361">
        <v>9693.3166666666675</v>
      </c>
      <c r="E32" s="79">
        <v>99.999999999999986</v>
      </c>
      <c r="F32" s="361">
        <v>122961.15000000002</v>
      </c>
      <c r="G32" s="79">
        <v>99.999999999999986</v>
      </c>
      <c r="H32" s="361">
        <v>1292.7500000000002</v>
      </c>
      <c r="I32" s="79">
        <v>99.999999999999972</v>
      </c>
      <c r="J32" s="361">
        <v>5923.3364999999994</v>
      </c>
      <c r="K32" s="79">
        <v>100</v>
      </c>
      <c r="L32" s="361">
        <v>6405.166666666667</v>
      </c>
      <c r="M32" s="79">
        <v>99.999999999999986</v>
      </c>
      <c r="N32" s="362">
        <v>193084.24100000001</v>
      </c>
      <c r="O32" s="80">
        <v>100.00000000000001</v>
      </c>
    </row>
    <row r="33" spans="1:11" ht="36" customHeight="1">
      <c r="A33" s="1446" t="s">
        <v>687</v>
      </c>
      <c r="B33" s="1446"/>
      <c r="C33" s="1446"/>
      <c r="D33" s="1446"/>
      <c r="E33" s="1446"/>
      <c r="F33" s="1446"/>
      <c r="G33" s="1446"/>
      <c r="H33" s="1446"/>
      <c r="I33" s="1446"/>
      <c r="J33" s="1446"/>
      <c r="K33" s="1446"/>
    </row>
    <row r="34" spans="1:11">
      <c r="C34" s="336"/>
      <c r="E34" s="336"/>
    </row>
    <row r="35" spans="1:11">
      <c r="B35" s="382" t="s">
        <v>619</v>
      </c>
      <c r="C35" s="368"/>
      <c r="E35" s="368"/>
    </row>
    <row r="43" spans="1:11" ht="16.5" customHeight="1"/>
  </sheetData>
  <mergeCells count="20">
    <mergeCell ref="A33:K33"/>
    <mergeCell ref="M3:O3"/>
    <mergeCell ref="B4:O4"/>
    <mergeCell ref="B5:C5"/>
    <mergeCell ref="D5:E5"/>
    <mergeCell ref="F5:G5"/>
    <mergeCell ref="H5:I5"/>
    <mergeCell ref="J5:K5"/>
    <mergeCell ref="L5:M5"/>
    <mergeCell ref="N5:O5"/>
    <mergeCell ref="Q5:R5"/>
    <mergeCell ref="B19:O19"/>
    <mergeCell ref="B20:C20"/>
    <mergeCell ref="D20:E20"/>
    <mergeCell ref="F20:G20"/>
    <mergeCell ref="H20:I20"/>
    <mergeCell ref="J20:K20"/>
    <mergeCell ref="L20:M20"/>
    <mergeCell ref="N20:O20"/>
    <mergeCell ref="Q20:R20"/>
  </mergeCells>
  <phoneticPr fontId="7"/>
  <printOptions horizontalCentered="1"/>
  <pageMargins left="0.59055118110236227" right="0.47244094488188981" top="0.78740157480314965" bottom="0.59055118110236227" header="0.51181102362204722" footer="0.51181102362204722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16</vt:i4>
      </vt:variant>
    </vt:vector>
  </HeadingPairs>
  <TitlesOfParts>
    <vt:vector size="36" baseType="lpstr">
      <vt:lpstr>目次</vt:lpstr>
      <vt:lpstr>Ⅲ-1-1,2,3</vt:lpstr>
      <vt:lpstr>Ⅲ-1-4</vt:lpstr>
      <vt:lpstr>Ⅲ-1-5</vt:lpstr>
      <vt:lpstr>Ⅲ-2-1-1</vt:lpstr>
      <vt:lpstr>Ⅲ-2-1-2</vt:lpstr>
      <vt:lpstr>Ⅲ-2-2-1</vt:lpstr>
      <vt:lpstr>Ⅲ-2-2-2</vt:lpstr>
      <vt:lpstr>Ⅲ-2-2-3</vt:lpstr>
      <vt:lpstr>Ⅲ-2-2-4</vt:lpstr>
      <vt:lpstr>Ⅲ-2-2-5</vt:lpstr>
      <vt:lpstr>Ⅲ-3-1</vt:lpstr>
      <vt:lpstr>Ⅲ-4-1</vt:lpstr>
      <vt:lpstr>Ⅲ-4-3</vt:lpstr>
      <vt:lpstr>Ⅲ-4-4</vt:lpstr>
      <vt:lpstr>Ⅲ-4-5</vt:lpstr>
      <vt:lpstr>Ⅲ-4-6</vt:lpstr>
      <vt:lpstr>Ⅲ-4-7</vt:lpstr>
      <vt:lpstr>Ⅲ-4-8</vt:lpstr>
      <vt:lpstr>Ⅲ-4-9</vt:lpstr>
      <vt:lpstr>'Ⅲ-1-1,2,3'!Print_Area</vt:lpstr>
      <vt:lpstr>'Ⅲ-1-4'!Print_Area</vt:lpstr>
      <vt:lpstr>'Ⅲ-1-5'!Print_Area</vt:lpstr>
      <vt:lpstr>'Ⅲ-2-1-1'!Print_Area</vt:lpstr>
      <vt:lpstr>'Ⅲ-2-1-2'!Print_Area</vt:lpstr>
      <vt:lpstr>'Ⅲ-2-2-1'!Print_Area</vt:lpstr>
      <vt:lpstr>'Ⅲ-2-2-2'!Print_Area</vt:lpstr>
      <vt:lpstr>'Ⅲ-2-2-3'!Print_Area</vt:lpstr>
      <vt:lpstr>'Ⅲ-2-2-4'!Print_Area</vt:lpstr>
      <vt:lpstr>'Ⅲ-2-2-5'!Print_Area</vt:lpstr>
      <vt:lpstr>'Ⅲ-3-1'!Print_Area</vt:lpstr>
      <vt:lpstr>'Ⅲ-4-1'!Print_Area</vt:lpstr>
      <vt:lpstr>'Ⅲ-4-5'!Print_Area</vt:lpstr>
      <vt:lpstr>'Ⅲ-4-6'!Print_Area</vt:lpstr>
      <vt:lpstr>'Ⅲ-4-7'!Print_Area</vt:lpstr>
      <vt:lpstr>目次!Print_Area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